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0290" windowHeight="9120" firstSheet="9" activeTab="13"/>
  </bookViews>
  <sheets>
    <sheet name="CDKT TOM LUOC" sheetId="1" r:id="rId1"/>
    <sheet name="KQKD TOM LUOC chinh lai thue th" sheetId="2" r:id="rId2"/>
    <sheet name="KQKD TOM LUOC" sheetId="3" state="hidden" r:id="rId3"/>
    <sheet name="KQKD chinh lai thue mien giam" sheetId="4" r:id="rId4"/>
    <sheet name="CDKT-page3" sheetId="5" r:id="rId5"/>
    <sheet name="CDKT-page1-2" sheetId="6" r:id="rId6"/>
    <sheet name="KET QUA KINH DOANH DAY DU (2)" sheetId="7" state="hidden" r:id="rId7"/>
    <sheet name="TMBCTC 1-5 (2)" sheetId="8" r:id="rId8"/>
    <sheet name="TMBCTC 6 chinhthue TNDNmiengiam" sheetId="9" r:id="rId9"/>
    <sheet name="TMBCTC 7" sheetId="10" r:id="rId10"/>
    <sheet name="TMBCTC 8-9" sheetId="11" r:id="rId11"/>
    <sheet name="TMBCTC 10" sheetId="12" r:id="rId12"/>
    <sheet name="LCTT TOM LUOC" sheetId="13" r:id="rId13"/>
    <sheet name="LCTT DAY DU" sheetId="14" r:id="rId14"/>
  </sheets>
  <definedNames>
    <definedName name="_xlnm.Print_Area" localSheetId="3">'KQKD chinh lai thue mien giam'!#REF!</definedName>
    <definedName name="_xlnm.Print_Titles" localSheetId="5">'CDKT-page1-2'!$11:$12</definedName>
  </definedNames>
  <calcPr fullCalcOnLoad="1"/>
</workbook>
</file>

<file path=xl/comments14.xml><?xml version="1.0" encoding="utf-8"?>
<comments xmlns="http://schemas.openxmlformats.org/spreadsheetml/2006/main">
  <authors>
    <author>thehieu</author>
  </authors>
  <commentList>
    <comment ref="D25" authorId="0">
      <text>
        <r>
          <rPr>
            <b/>
            <sz val="8"/>
            <rFont val="Tahoma"/>
            <family val="0"/>
          </rPr>
          <t xml:space="preserve">chua bao gom cp lai vay tren 335
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chua bao gom cp lai vay tren 335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<sst xmlns="http://schemas.openxmlformats.org/spreadsheetml/2006/main" count="1079" uniqueCount="719">
  <si>
    <t>( Tieàn + Ñaàu tö TC NH)/ Nôï ngaén haïn</t>
  </si>
  <si>
    <t>(Toång taøi saûn / Toång nôï)</t>
  </si>
  <si>
    <t>(Theo phöông phaùp giaùn tieáp)</t>
  </si>
  <si>
    <t>I. LÖU CHUYEÅN TIEÀN TÖØ HOAÏT ÑOÄNG KINH DOANH</t>
  </si>
  <si>
    <t>1- Lôïi nhuaän tröôùc thueá:</t>
  </si>
  <si>
    <t>31.1.  Chi phí thueá TNDN tính treân thu nhaäp chòu thueá naêm hieän haønh</t>
  </si>
  <si>
    <t>7. Phaûi thu dài hạn khác :</t>
  </si>
  <si>
    <t xml:space="preserve">- Chi phí phaûi traû haøng FOB </t>
  </si>
  <si>
    <t>- Chi phí thanh lyù taøi saûn coá ñònh treân maët ñaát 107 Traàn Höng Ñaïo</t>
  </si>
  <si>
    <t>2- Ñieàu chænh cho caùc khoaûn:</t>
  </si>
  <si>
    <t>- Khaáu hao taøi saûn coá ñònh</t>
  </si>
  <si>
    <t>02</t>
  </si>
  <si>
    <t>- Caùc khoaûn döï phoøng</t>
  </si>
  <si>
    <t>- Laõi, loã cheânh leäch tæ giaù hoái ñoaùi chöa thöïc hieän</t>
  </si>
  <si>
    <t>04</t>
  </si>
  <si>
    <t>- Laõi, loã töø hoaït ñoäng ñaàu tö</t>
  </si>
  <si>
    <t>05</t>
  </si>
  <si>
    <t>- Chi phí laõi vay</t>
  </si>
  <si>
    <t>06</t>
  </si>
  <si>
    <t>3- Lôïi nhuaän töø hoaït ñoäng kinh doanh tröôùc nhöõng thay ñoåi voán löu ñoäng</t>
  </si>
  <si>
    <t>08</t>
  </si>
  <si>
    <t>LUYÕ KEÁ TÖØ ÑAÀU NAÊM ÑEÁN CUOÁI  THAÙNG NAØY</t>
  </si>
  <si>
    <t>- Taêng giaûm caùc khoaûn phaûi thu</t>
  </si>
  <si>
    <t>09</t>
  </si>
  <si>
    <t>- Taêng giaûm haøng toàn kho</t>
  </si>
  <si>
    <t>10</t>
  </si>
  <si>
    <t xml:space="preserve">- Taêng giaûm caùc khoaûn phaûi traû </t>
  </si>
  <si>
    <t>- Taêng giaûm chi phí traû tröôùc</t>
  </si>
  <si>
    <t>- Tieàn laõi vay ñaõ traû</t>
  </si>
  <si>
    <t>- Thueá thu nhaäp doanh nghieäp ñaõ noäp</t>
  </si>
  <si>
    <t>- Tieàn thu khaùc töø hoaït ñoäng kinh doanh</t>
  </si>
  <si>
    <t>- Tieàn chi khaùc töø hoaït ñoäng kinh doanh</t>
  </si>
  <si>
    <t>Löu chuyeån tieàn thuaàn töø hoaït ñoäng kinh doanh</t>
  </si>
  <si>
    <t>II. LÖU CHUYEÅN TIEÀN TÖØ HOAÏT ÑOÄNG ÑAÀU TÖ</t>
  </si>
  <si>
    <t>1- Tieàn chi ñeå mua saém, xaây döïng TSCÑ</t>
  </si>
  <si>
    <t>2- Tieàn thu töø thanh lyù, nhöôïng baùn TSCÑ</t>
  </si>
  <si>
    <t>3- Tieàn chi cho vay, mua caùc coâng cuï nôï cuûa ñôn vò khaùc</t>
  </si>
  <si>
    <t>5- Tieàn chi ñaàu tö goùp voán vaøo caùc ñôn vò khaùc</t>
  </si>
  <si>
    <t>6- Tieàn thu hoài ñaàu tö goùp voán vaøo caùc ñôn vò khaùc</t>
  </si>
  <si>
    <t>7- Tieàn thu laõi cho vay, coå töùc vaø lôïi nhuaän ñöôïc chia</t>
  </si>
  <si>
    <t>Löu chuyeån tieàn thuaàn töø hoaït ñoäng ñaàu tö</t>
  </si>
  <si>
    <t>III.LÖU CHUYEÅN TIEÀN TÖØ HOAÏT ÑOÄNG TAØI CHÍNH</t>
  </si>
  <si>
    <t>31</t>
  </si>
  <si>
    <t>2- Tieàn chæ traû voán goùp cho caùc chuû sôû höõu, mua laïi coå phieáu cuûa doanh nghieäp ñaõ phaùt haønh</t>
  </si>
  <si>
    <t>32</t>
  </si>
  <si>
    <t>3- Tieàn vay ngaén haïn, daøi haïn nhaän ñöôïc</t>
  </si>
  <si>
    <t>4- Tieàn chi traû nôï goác vay</t>
  </si>
  <si>
    <t>6- Coå töùc, lôïi nhuaän ñaõ traû cho chuû sôû höõu</t>
  </si>
  <si>
    <t>Löu chuyeån tieàn thuaàn töø hoaït ñoäng taøi chính</t>
  </si>
  <si>
    <t>40</t>
  </si>
  <si>
    <t>Löu chuyeån tieàn thuaàn trong kì</t>
  </si>
  <si>
    <t>Tieàn vaø töông ñöông tieàn toàn ñaàu kì</t>
  </si>
  <si>
    <t>Aûnh höôûng cuûa thay ñoåi tyû giaù hoái ñoaùi quy ñoåi ngoaïi teä</t>
  </si>
  <si>
    <t>Quyeàn söû duïng ñaát</t>
  </si>
  <si>
    <t>Tieàn vaø töông ñöông tieàn toàn cuoái kì</t>
  </si>
  <si>
    <t>1- Tieàn thu phaùt haønh coå phieáu, nhaän voán goùp cuûa chuû sôû höõu, cbaùn coà phieáu quyõ</t>
  </si>
  <si>
    <t>Coâng ty coå phaàn</t>
  </si>
  <si>
    <t xml:space="preserve"> - Taïi ngaøy cuoái quyù </t>
  </si>
  <si>
    <t>Chi phí thaåm ñònh giaù quyeàn söû duïng ñaát 107 Traàn Höng ñaïo</t>
  </si>
  <si>
    <t>Taêng  trong naêm nay</t>
  </si>
  <si>
    <t>+ Thueâ nhaø Leâ Minh XuaânHÑ soá 03/HÑ-TNX/LMX ngaøy 06/01/2003(15.727,63 $)</t>
  </si>
  <si>
    <t>Baøn quyeàn baèng saùng cheá</t>
  </si>
  <si>
    <t>Nhaõn hieäu haøng hoaù</t>
  </si>
  <si>
    <t>Phaàn meàm maùy vi tính</t>
  </si>
  <si>
    <t>7</t>
  </si>
  <si>
    <t>Thueá thu nhaäp ñöôïc mieãn giaûm (*)</t>
  </si>
  <si>
    <t>Maãu soá B 03a - DN  (Ban haønh theo QÑ soá 15/2006/QÑ-BTC Ngaøy 20/03/2006 cuûa Boä tröôûng BTC)</t>
  </si>
  <si>
    <t xml:space="preserve">Ñòa chæ: 236/7 Nguyeãn Vaên Löôïng,Q.Goø Vaáp </t>
  </si>
  <si>
    <t xml:space="preserve">BAÙO CAÙO LÖU CHUYEÅN TIEÀN TEÄ  </t>
  </si>
  <si>
    <t>(Daïng ñaày ñuû)</t>
  </si>
  <si>
    <t>Ñôn vò tính : ñoàng Vieät Nam</t>
  </si>
  <si>
    <t>Luõy keá töø ñaàu naêm ñeán cuoái quyù naøy</t>
  </si>
  <si>
    <t>Maãu soá B 03b - DN  (Ban haønh theo QÑ soá 15/2006/QÑ-BTC Ngaøy 20/03/2006 cuûa Boä tröôûng BTC)</t>
  </si>
  <si>
    <t>(Daïng toùm löôïc)</t>
  </si>
  <si>
    <t>1. Löu chuyeån tieàn thuaàn töø hoaït ñoäng kinh doanh</t>
  </si>
  <si>
    <t>2. Löu chuyeån tieàn thuaàn töø hoaït ñoäng ñaàu tö</t>
  </si>
  <si>
    <t>1- Tieàn thu phaùt haønh coå phieáu, nhaän voán goùp cuûa chuû sôû höõu, baùn coà phieáu quyõ</t>
  </si>
  <si>
    <t>3.Löu chuyeån tieàn thuaàn töø hoaït ñoäng taøi chính</t>
  </si>
  <si>
    <t>4. Löu chuyeån tieàn thuaàn trong kì (50=20+30+40)</t>
  </si>
  <si>
    <t xml:space="preserve">Giaûm do hoøan nhaäïp cheânh leäch tæ giaù ñaàu naêm </t>
  </si>
  <si>
    <t xml:space="preserve"> - Tieàn đang chuyển tại ngaân haøng</t>
  </si>
  <si>
    <t xml:space="preserve">                + Lôïi nhuaän töø hoaït ñoäng dòch vuï</t>
  </si>
  <si>
    <t>*20%</t>
  </si>
  <si>
    <t xml:space="preserve">Trong ñoù :+ Lôïi nhuaän töø nhöôïng baùn coå phieáu </t>
  </si>
  <si>
    <t>- Thueá thu nhaäp cuûa hoaït ñoäng SXKD  tính theo thueá suaát 20%</t>
  </si>
  <si>
    <t>c. Thueá TNDN cuûa SXKD phaûi noäp tính theo thueá suaát 25%(C1 + C2)</t>
  </si>
  <si>
    <t>Töø ngaøy 01/01/2010 ñeán 31/12/2010</t>
  </si>
  <si>
    <t>Chi khen thöôûng HÑQT vaø CBCC 2009; thuø lao hoäi ñoàng quaûn trò 2010</t>
  </si>
  <si>
    <t>Coå phaàn tại NH TM Coå phaàn Vieät AÙ = 155.005CP</t>
  </si>
  <si>
    <t>Coå phaàn taïi Ngaân Haøng Ngoïai Thöông Vieät Nam = 10.000CP</t>
  </si>
  <si>
    <t xml:space="preserve">       C2- Thuế TNDN chòu thueá  = 3.066.517.241 * 25%</t>
  </si>
  <si>
    <t>Tp.Hoà Chí Minh, ngaøy  19  thaùng  04  naêm 2010</t>
  </si>
  <si>
    <t>Vaät tö, haøng hoaù nhaän giöõ hoä, nhaän gia coâng(TG:19.000$/vnd)</t>
  </si>
  <si>
    <t>(*) Quyõ khen thöông phuùc lôïi aâm do coâng ty chöa trích laäp caùc quyõ naêm 2009</t>
  </si>
  <si>
    <t>(*) Naêm 2010 Coâng ty taïm tính giaûm 50% thueá TNDN ñöôïc giaûm do doanh nghieäp nieâm yeát treân saøn giao dòch chöùng khoùan tröôùc ngaøy 01/01/2007.</t>
  </si>
  <si>
    <t>- Doanh thu hôïp taùc vôùi ÑH Y Dược 3 thaùng naêm 2010</t>
  </si>
  <si>
    <t>- Lôïi nhuaän töø  chuyển nhượng 10% vốn điều lệ tại Cty TNHH TM Đại thế Giới:</t>
  </si>
  <si>
    <t>- Mua traùi phieáu chuyeån ñoåi cuûa NH TMCP Vieät AÙ</t>
  </si>
  <si>
    <t xml:space="preserve"> - Chi phí saûn xuaát kinh doanh dôõ dang cuûa VP(in,theâu,NPL)</t>
  </si>
  <si>
    <t>- Coå töùc lôïi nhuaän ñaõ chia ñôït 3 naêm 2009</t>
  </si>
  <si>
    <t xml:space="preserve">          - Tạm tính giảm 50% thuế TNDN do Cty nieâm yết treân saøn giao 
           dịch chöùng khoùan tröôùc ngaøy 1/1/2007 </t>
  </si>
  <si>
    <t xml:space="preserve">          - Giảm 30% thuế TNDN Q4/08theo QĐ 58/2009/QĐ-TTg                        268.284.636đ * 30% </t>
  </si>
  <si>
    <t>- Chi phí khaáu hao taøi saûn coá ñònh</t>
  </si>
  <si>
    <t>+ Trích tröôùc löông pheùp 2010</t>
  </si>
  <si>
    <t>- Coå töùc ñôït 1&amp;2 naêm 2007 ñöôïc chia töø Quaän 8</t>
  </si>
  <si>
    <t xml:space="preserve">- Coå töùc naêm 2007 ñöôïc chia töø Sagoda </t>
  </si>
  <si>
    <t>4- Tieàn thu hoàii cho vay, mua caùc coâng cuï nôï cuûa ñôn vò khaùc</t>
  </si>
  <si>
    <t>Tröø coå töùc thu ñöôïc töø ñaàu tö vaøo NHNT CN TPHCM</t>
  </si>
  <si>
    <t>5.Tieàn vaø töông ñöông tieàn toàn ñaàu kì</t>
  </si>
  <si>
    <t>b/- Döï aùn XN may Taân Myõ taïi Cuïm CN Haéc Dòch  :</t>
  </si>
  <si>
    <t>6.Aûnh höôûng cuûa thay ñoåi tyû giaù hoái ñoaùi quy ñoåi ngoaïi teä</t>
  </si>
  <si>
    <t>+ Hoa hoàng ñôn haøng Decathlon</t>
  </si>
  <si>
    <t>Chi phí coù lieân quan ñeán nhieàu nieân ñoä keá toaùn ñöôïc ghi nhận taïi thôøi ñieåm coù baèng chöùng chaéc chaéc veà söï phaùt sinh chi phí vaø</t>
  </si>
  <si>
    <t>7.Tieàn vaø töông ñöông tieàn toàn cuoái kì (70=50+60+61)</t>
  </si>
  <si>
    <t>Doanh thu baùn haøng vaø cung caáp dòch vuï</t>
  </si>
  <si>
    <t>Doanh thu thuaàn veà baùn haøng vaø cung caáp dòch vuï ( 01-03)</t>
  </si>
  <si>
    <t>Lôïi nhuaän  goäp veà baùn haøng vaø cung caáp dòch vuï  ( 10-11)</t>
  </si>
  <si>
    <t>Chi phí taøi chính</t>
  </si>
  <si>
    <t xml:space="preserve">Caùc khoaûn giaûm tröø </t>
  </si>
  <si>
    <t>Töø ngaøy 01/01/2006 ñeán ngaøy 31/12/2006</t>
  </si>
  <si>
    <t>Soá TT</t>
  </si>
  <si>
    <t>Taøi saûn</t>
  </si>
  <si>
    <t>Maõ soá</t>
  </si>
  <si>
    <t>Soá cuoái kyø</t>
  </si>
  <si>
    <t>A</t>
  </si>
  <si>
    <t>Taøi saûn löu ñoäng vaø ñaàu tö ngaén haïn</t>
  </si>
  <si>
    <t>I</t>
  </si>
  <si>
    <t>Tieàn</t>
  </si>
  <si>
    <t>II</t>
  </si>
  <si>
    <t>Caùc khoaûn ñaàu tö taøi chính ngaén haïn</t>
  </si>
  <si>
    <t>Ñaàu tö chöùng khoaùn ngaén haïn</t>
  </si>
  <si>
    <t>III</t>
  </si>
  <si>
    <t>Caùc khoaûn phaûi thu</t>
  </si>
  <si>
    <t>Phaûi thu cuûa khaùch haøng</t>
  </si>
  <si>
    <t>Traû tröôùc cho ngöôøi baùn</t>
  </si>
  <si>
    <t>Phaûi thu noäi boä</t>
  </si>
  <si>
    <t>Caùc khoaûn phaûi thu khaùc</t>
  </si>
  <si>
    <t>IV</t>
  </si>
  <si>
    <t>Haøng toàn kho</t>
  </si>
  <si>
    <t>V</t>
  </si>
  <si>
    <t>B</t>
  </si>
  <si>
    <t>Taøi saûn coá ñònh höõu hình</t>
  </si>
  <si>
    <t xml:space="preserve"> - Nguyeân giaù</t>
  </si>
  <si>
    <t xml:space="preserve">+ NH HSBC CN TPHCM </t>
  </si>
  <si>
    <t>+ Lôïi nhuaän hôïp taùc naêm 2009 chöa traû cho Ñaêng Nguyeân</t>
  </si>
  <si>
    <t xml:space="preserve">Hoùa ñôn 96479-09/05/09 :thanh lyù 02 container  </t>
  </si>
  <si>
    <t xml:space="preserve">Hoùa ñôn 96480-09/05/09 :thanh lyù 02 loø hôi  </t>
  </si>
  <si>
    <t>- Chi phí thanh lyù  02 container</t>
  </si>
  <si>
    <t xml:space="preserve"> - Giaù trò hao moøn luõy keá</t>
  </si>
  <si>
    <t>Taøi saûn coá ñònh thueâ taøi chính</t>
  </si>
  <si>
    <t>Taøi saûn coá ñònh voâ hình</t>
  </si>
  <si>
    <t>Caùc khoaûn ñaàu tö taøi chính daøi haïn</t>
  </si>
  <si>
    <t>Ñaàu tö daøi haïn khaùc</t>
  </si>
  <si>
    <t>Chi phí xaây döïng cô baûn dôû dang</t>
  </si>
  <si>
    <t>Toång coäng taøi saûn</t>
  </si>
  <si>
    <t>Nguoàn voán</t>
  </si>
  <si>
    <t>Nôï phaûi traû</t>
  </si>
  <si>
    <t>Nôï ngaén haïn</t>
  </si>
  <si>
    <t>Phaûi traû cho ngöôøi baùn</t>
  </si>
  <si>
    <t>Ngöôøi mua traû tieàn tröôùc</t>
  </si>
  <si>
    <t>Thueá vaø caùc khoaûn phaûi noäp nhaø nöôùc</t>
  </si>
  <si>
    <t>Phaûi traû coâng nhaân vieân</t>
  </si>
  <si>
    <t>Caùc khoaûn phaûi traû, phaûi noäp khaùc</t>
  </si>
  <si>
    <t>Nôï daøi haïn</t>
  </si>
  <si>
    <t>Chi phí phaûi traû</t>
  </si>
  <si>
    <t>Nguoàn voán chuû sôû höõu</t>
  </si>
  <si>
    <t>Cheânh leäch ñaùnh giaù laïi taøi saûn</t>
  </si>
  <si>
    <t>Quõy ñaàu tö phaùt trieån</t>
  </si>
  <si>
    <t>Quõy döï phoøng taøi chính</t>
  </si>
  <si>
    <t>Lôïi nhuaän chöa phaân phoái</t>
  </si>
  <si>
    <t>Quõy khen thöôûng vaø phuùc lôïi</t>
  </si>
  <si>
    <t>Nguoàn kinh phí</t>
  </si>
  <si>
    <t>Toång coäng nguoàn voán</t>
  </si>
  <si>
    <t>CAÙC CHÆ TIEÂU NGOAØI BAÛNG CAÂN ÑOÁI KEÁ TOAÙN</t>
  </si>
  <si>
    <t>STT</t>
  </si>
  <si>
    <t>Chæ tieâu</t>
  </si>
  <si>
    <t>Soá ñaàu naêm</t>
  </si>
  <si>
    <t>Taøi saûn thueâ ngoaøi</t>
  </si>
  <si>
    <t>Haøng hoaù nhaän baùn hoä, nhaän kyù quyõ</t>
  </si>
  <si>
    <t>Nôï khoù ñoøi ñaõ xöû lyù</t>
  </si>
  <si>
    <t>Ngoaïi teä caùc loaïi</t>
  </si>
  <si>
    <t>( Kyù, hoï teân)</t>
  </si>
  <si>
    <t>Nguoàn kinh phí ñaõ hình thaønh TSCÑ</t>
  </si>
  <si>
    <t>KEÁT QUAÛ HOAÏT ÑOÄNG KINH DOANH</t>
  </si>
  <si>
    <t>CHÆ TIEÂU</t>
  </si>
  <si>
    <t>01</t>
  </si>
  <si>
    <t>03</t>
  </si>
  <si>
    <t>Gía voán haøng baùn</t>
  </si>
  <si>
    <t>Chi phí baùn haøng</t>
  </si>
  <si>
    <t>Chi phí quaûn lyù doanh nghieäp</t>
  </si>
  <si>
    <t>Doanh thu hoaït ñoäng taøi chính</t>
  </si>
  <si>
    <t>Trong ñoù : Laõi vay phaûi traû</t>
  </si>
  <si>
    <t>Lôïi nhuaän thuaàn töø hoaït ñoäng kinh doanh ( 20+(21-22)-(24+25))</t>
  </si>
  <si>
    <t>Thu nhaäp khaùc</t>
  </si>
  <si>
    <t>Chi phí khaùc</t>
  </si>
  <si>
    <t>Lôïi nhuaän khaùc ( 31-32)</t>
  </si>
  <si>
    <t>T1</t>
  </si>
  <si>
    <t>Soá  ñaàu kyø</t>
  </si>
  <si>
    <t>Chi phí thueâ ñaát taïi Cuïm CN Haéc Dòch</t>
  </si>
  <si>
    <t xml:space="preserve">     - Quyeàn söû duïng ñaát taïi 213 Hoàng Baøng, Q5</t>
  </si>
  <si>
    <t xml:space="preserve">     - Thieát keá sô boä vaø xin yù kieán qui hoïach(HÑ soá 02/HÑTV/07/IC,HÑôn 72195-23/04/07)</t>
  </si>
  <si>
    <t xml:space="preserve">- Coå töùc naêm 2008 ñöôïc chia töø Cty CP ÑTPT Gia Ñònh </t>
  </si>
  <si>
    <t>Tröø phaàn thu nhaäp cuûa Cty CP PTÑT Gia Ñònh</t>
  </si>
  <si>
    <t>COÂNG TY COÅ PHAÀN SAÛN XUAÁT-THÖÔNG MAÏI MAY SAØI GOØN</t>
  </si>
  <si>
    <t>Tröø coå töùc thu ñöôïc töø ñaàu tö vaøo Cty CP ÑTPT Gia Ñònh</t>
  </si>
  <si>
    <t xml:space="preserve"> - Coâng cuï, duïng cuï,bao bì: </t>
  </si>
  <si>
    <r>
      <t xml:space="preserve">Ñôn vò: </t>
    </r>
    <r>
      <rPr>
        <b/>
        <sz val="10"/>
        <rFont val="VNI-Times"/>
        <family val="0"/>
      </rPr>
      <t>Coâng ty Coå Phaàn SX-TM May Saøi Goøn</t>
    </r>
  </si>
  <si>
    <t>- Haøng hoùa</t>
  </si>
  <si>
    <t xml:space="preserve"> phuïc vuï ngaønh may.Coâng nghieäp deäït len caùc loaïi. Moâi giôùi thöông maïi, ñaàu tö kinh doanh sieâu thò vaø dòch vuï cho thueâ vaên phoøng,</t>
  </si>
  <si>
    <t>- Laõi baùn coå phaàn ñaàu tö vaøo caùc coâng ty khaùc</t>
  </si>
  <si>
    <t>- Chi phí thanh lyù  maùy</t>
  </si>
  <si>
    <t xml:space="preserve">                + Lôïi nhuaän töø hoaït ñoäng saûn xuaát kinh doanh</t>
  </si>
  <si>
    <t>- Toång doanh thu SX - KD</t>
  </si>
  <si>
    <t>Tæ leä % Dthu khoâng höôûng öu ñaõi / Toång doanh thu.</t>
  </si>
  <si>
    <t>Tæ leä % Dthu chòu thueá öu ñaõi</t>
  </si>
  <si>
    <t xml:space="preserve">a. Toång lôïi nhuaän keá toaùn tröôùc thueá </t>
  </si>
  <si>
    <t xml:space="preserve">b. Lôïi nhuaän chòu thueá thu nhaäp doanh nghieäp </t>
  </si>
  <si>
    <t>31.3. Toång chi phí thueá thu nhaäp hieän haønh</t>
  </si>
  <si>
    <t>+ Chi trong naêm 2009 :12%</t>
  </si>
  <si>
    <t>+ Chi trong naêm 2010 :10%</t>
  </si>
  <si>
    <t>Taêng do hoøan nhaäp ñaàu naêm vaø ñaùnh giaù laïi cuoái naêm</t>
  </si>
  <si>
    <t>Giaûm do hoøan nhaäïp ñaàu naêm vaø ñaùnh giaù laïi cuoái naêm</t>
  </si>
  <si>
    <t>Trích 22% coå töùc naêm 2009</t>
  </si>
  <si>
    <t xml:space="preserve">+ NHNTHCM </t>
  </si>
  <si>
    <t xml:space="preserve"> cöûa haøng.Kinh doanh nhaø.Dòch vuï giaët taåy. Cho thueâ nhaø xöôûng. Tö vaán quaûn lyù kinh doanh.</t>
  </si>
  <si>
    <t>236/7 Nguyeãn Vaên Löôïng P17, Q.Goø Vaáp</t>
  </si>
  <si>
    <t>Quý 4/2006</t>
  </si>
  <si>
    <t>Quyù 1/2006</t>
  </si>
  <si>
    <t>T2+3</t>
  </si>
  <si>
    <t>Taøi saûn dài hạn khác :</t>
  </si>
  <si>
    <t>Toång lôïi nhuaän keá toaùn tröôùc thueá ( 30+40)</t>
  </si>
  <si>
    <t xml:space="preserve">Chi phí thueá thu nhaäp doanh nghieäp  </t>
  </si>
  <si>
    <t xml:space="preserve"> - Nguyeân lieäu, vaät lieäu, phuï tuøng, hoùa chaát :</t>
  </si>
  <si>
    <t>Lôïi nhuaän sau thueá ( 50-51 -52)</t>
  </si>
  <si>
    <t>Laõi cô baûn treân coå phieáu</t>
  </si>
  <si>
    <t>Thueá thu nhaäp ñöôïc mieãn giaûm</t>
  </si>
  <si>
    <t>Thueá thu nhaäp phaûi noäp</t>
  </si>
  <si>
    <t>Chi phí thueá thu nhaäp hoaõn laõi</t>
  </si>
  <si>
    <t>Quý 4/2005</t>
  </si>
  <si>
    <t xml:space="preserve">   Loã do ñaùnh giaù laïi caùc khoaûn coâng nôï vaø tieàn göûi coù goác ngoaïi teä</t>
  </si>
  <si>
    <t>TPHCM, ngaøy 20  thaùng 01  naêm 2007</t>
  </si>
  <si>
    <t>Coå töùc treân 1 coå phieáu</t>
  </si>
  <si>
    <t>VI.25</t>
  </si>
  <si>
    <t>VI.26</t>
  </si>
  <si>
    <t>VI.27</t>
  </si>
  <si>
    <t>VI.28</t>
  </si>
  <si>
    <t>VI.29</t>
  </si>
  <si>
    <t>VI.30</t>
  </si>
  <si>
    <t>VI.31</t>
  </si>
  <si>
    <t>V.01</t>
  </si>
  <si>
    <t>V.02</t>
  </si>
  <si>
    <t>V.03</t>
  </si>
  <si>
    <t>V.04</t>
  </si>
  <si>
    <t>Thueá GTGT ñöôïc khaáu tröø</t>
  </si>
  <si>
    <t>Trừ phần thu nhập của Đăng nguyeân</t>
  </si>
  <si>
    <t xml:space="preserve">Ngöôøi laäp bieåu                                                  </t>
  </si>
  <si>
    <t xml:space="preserve">Traàn Thò Myõ Haïnh                                           </t>
  </si>
  <si>
    <t>Nguyễn Minh Haèng</t>
  </si>
  <si>
    <t>Thueá vaø caùc khoaûn phaûi thu Nhaø Nöôùc</t>
  </si>
  <si>
    <t>V.05</t>
  </si>
  <si>
    <t>Voán kinh doanh  ôû caùc ñôn vò tröïc thuoäc</t>
  </si>
  <si>
    <t xml:space="preserve"> - Thuế thu nhaäp cá nhaân</t>
  </si>
  <si>
    <t>Phaûi thu daøi haïn noäi boä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</si>
  <si>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</si>
  <si>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</si>
  <si>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</si>
  <si>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</si>
  <si>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</si>
  <si>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</si>
  <si>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</si>
  <si>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</si>
  <si>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</si>
  <si>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</si>
  <si>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</si>
  <si>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</si>
  <si>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</si>
  <si>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</si>
  <si>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</si>
  <si>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</si>
  <si>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</si>
  <si>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</si>
  <si>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Döï toaùn, chi söï nghieäp, döï aùn</t>
  </si>
  <si>
    <t>Quyù 3/2006</t>
  </si>
  <si>
    <t>Quyù 2/2006</t>
  </si>
  <si>
    <t>Chi phí khoâng hôïp leä</t>
  </si>
  <si>
    <t xml:space="preserve"> Lôïi nhuaän chòu thueá thu nhaäp doanh nghieäp </t>
  </si>
  <si>
    <t>Toång Giaùm Ñoác</t>
  </si>
  <si>
    <t>Nguyeãn AÂn</t>
  </si>
  <si>
    <t>Phaûi thu daøi haïn khaùc</t>
  </si>
  <si>
    <t xml:space="preserve">Chi phí xaây döïng cô baûn dôû dang </t>
  </si>
  <si>
    <t xml:space="preserve"> Ngöôøi laäp bieåu                                                         Keá toaùn tröôûng</t>
  </si>
  <si>
    <t xml:space="preserve"> ( Kyù, hoï teân)                                                                   ( Kyù, hoï teân)</t>
  </si>
  <si>
    <t>Nguyeãn Minh Haèng                                               Nguyeãn Thò Chính</t>
  </si>
  <si>
    <t xml:space="preserve">Maãu soá B02-DN </t>
  </si>
  <si>
    <t>( Ban haønh theo QÑ soá  15/2006/QÑ-BTC</t>
  </si>
  <si>
    <t>Ngaøy 20/03/2006 cuûa Boä Tröôûng BTC)</t>
  </si>
  <si>
    <t xml:space="preserve">Maãu soá B01-DN </t>
  </si>
  <si>
    <t>Caùc khoaûn töông ñöông tieàn</t>
  </si>
  <si>
    <t>Thuyeát minh</t>
  </si>
  <si>
    <t>ÑVT: VNÑ</t>
  </si>
  <si>
    <t>Phaûi thu theo tieán ñoä keá hoaïch hôïp ñoàng xaây döïng</t>
  </si>
  <si>
    <t>Taøi saûn ngaén haïn khaùc</t>
  </si>
  <si>
    <t>Chi phí traû tröôùc ngaén haïn</t>
  </si>
  <si>
    <t>Taøi saûn daøi haïn</t>
  </si>
  <si>
    <t>Caùc khoaûn phaøi thu daøi haïn</t>
  </si>
  <si>
    <t>Phaûi thu daøi haïn cuûa khaùch haøng</t>
  </si>
  <si>
    <t xml:space="preserve">Döï phoøng phaûi thu daøi haïn khoù ñoøi </t>
  </si>
  <si>
    <t xml:space="preserve">Taøi saûn coá ñònh </t>
  </si>
  <si>
    <t xml:space="preserve">Döï phoøng giaûm giaù ñaàu tö ngaén haïn </t>
  </si>
  <si>
    <t xml:space="preserve">Döï phoøng caùc khoaûn phaûi thu khoù ñoøi </t>
  </si>
  <si>
    <t xml:space="preserve">Döï phoøng giaûm giaù haøng toàn kho </t>
  </si>
  <si>
    <t>Baát ñoäng saûn ñaàu tö</t>
  </si>
  <si>
    <t>- Nguyeân giaù</t>
  </si>
  <si>
    <t>- Giaù trò hao moøn kuõy keá</t>
  </si>
  <si>
    <t>Ñaàu tö vaøo coâng ty con</t>
  </si>
  <si>
    <t>Ñaàu tö vaøo coâng ty lieân keát, lieân doanh</t>
  </si>
  <si>
    <t>Döï phoøng giaûm giaù chöùng khoaùn ñaàu tö  daøi haïn</t>
  </si>
  <si>
    <t>Taøi saûn daøi haïn khaùc</t>
  </si>
  <si>
    <t>Chi phí traû tröôùc daøi haïn</t>
  </si>
  <si>
    <t>Taøi saûn thueá thu nhaäp hoaõn laïi</t>
  </si>
  <si>
    <t>Vay vaø nôï ngaén haïn</t>
  </si>
  <si>
    <t>Phaûi traû noäi boä</t>
  </si>
  <si>
    <t>Phaûi traû theo tieán ñoä keá hoaïch hôïp ñoàng xaây döïng</t>
  </si>
  <si>
    <t>Phaûi traû daøi haïn ngöôøi baùn</t>
  </si>
  <si>
    <t>Phaûi traû daøi haïn noäi boä</t>
  </si>
  <si>
    <t>Phaûi traû daøi haïn khaùc</t>
  </si>
  <si>
    <t>Thueá thu nhaäp hoaõn laïi phaûi traû</t>
  </si>
  <si>
    <t>Voán chuû sôõ höõu</t>
  </si>
  <si>
    <t>Voán ñaàu tö cuûa chuû sôõ höõu</t>
  </si>
  <si>
    <t xml:space="preserve"> QUÝ I NAÊM 2010</t>
  </si>
  <si>
    <t>Quyù 1/2010</t>
  </si>
  <si>
    <t xml:space="preserve">QUÝ I / 2010 </t>
  </si>
  <si>
    <t>Töø ngaøy 01/01/2010 ñeán ngaøy 31/03/2010</t>
  </si>
  <si>
    <t xml:space="preserve"> Naêm 2010</t>
  </si>
  <si>
    <t xml:space="preserve">+ Coà töùc ñaõ coâng boá treân coå phieáu thöôøng </t>
  </si>
  <si>
    <t>QUÍ I NAÊM 2010</t>
  </si>
  <si>
    <t>Thaëng dö voán coå phaàn</t>
  </si>
  <si>
    <t>Coå phieáu ngaân quyõ</t>
  </si>
  <si>
    <t xml:space="preserve">- Ñaàu tö vaøo Coâng ty CP Phuù Myõ </t>
  </si>
  <si>
    <t xml:space="preserve">- Ñaàu tö vaøo Coâng ty con Taân Myõ </t>
  </si>
  <si>
    <t>Cheânh leäch tyû giaù hoái ñoaùi</t>
  </si>
  <si>
    <t>Quyõ khaùc thuoäc voán chuû sôõ höõu</t>
  </si>
  <si>
    <t xml:space="preserve">Nguoàn kinh phí </t>
  </si>
  <si>
    <t>Vayï daøi haïn</t>
  </si>
  <si>
    <t>Naêm 2006</t>
  </si>
  <si>
    <t>Naêm 2005</t>
  </si>
  <si>
    <t>I. BAÛNG CAÂN ÑOÁI KEÁ TOAÙN</t>
  </si>
  <si>
    <t>BAÙO CAÙO TAØI CHÍNH TOÙM TAÉT</t>
  </si>
  <si>
    <t xml:space="preserve"> </t>
  </si>
  <si>
    <t>Naêm Nay</t>
  </si>
  <si>
    <t>Naêm tröôùc</t>
  </si>
  <si>
    <t>Hoaøn nhaäp loå cheânh leäch tyû giaù naêm tröôùc</t>
  </si>
  <si>
    <t>Naêm nay</t>
  </si>
  <si>
    <t>Nguyeãn Aân</t>
  </si>
  <si>
    <t xml:space="preserve">Lôïi nhuaän taêng trong naêm </t>
  </si>
  <si>
    <t>Döï phoøng trôï caáp maát vieäc laøm</t>
  </si>
  <si>
    <t>(Kyù, hoï teân)</t>
  </si>
  <si>
    <t xml:space="preserve">Hoùa ñôn 80363-30/09/09 :thanh lyù 01 noài hôi  </t>
  </si>
  <si>
    <t>Tạm đoùng thueá nguyeân phuï lieäu thöøa, thueá nhaäp khaåu</t>
  </si>
  <si>
    <t>Thueá thu nhaäp doanh nghieäp  được miễn giảm</t>
  </si>
  <si>
    <t xml:space="preserve"> - Chi phí phaûi traû khaùc </t>
  </si>
  <si>
    <t>+ Trích tröôùc tieàn pheùp naêm 2008</t>
  </si>
  <si>
    <t xml:space="preserve"> - Thuế thu nhaäp cá nhaân khoâng thöôøng xuyeân</t>
  </si>
  <si>
    <t>(1)</t>
  </si>
  <si>
    <t>(2)</t>
  </si>
  <si>
    <t>Quyõ ñaàu tö phaùt trieån</t>
  </si>
  <si>
    <t>Quyõ döï phoøng taøi chính</t>
  </si>
  <si>
    <t>Taøi saûn ngaén haïn</t>
  </si>
  <si>
    <t>Tieàn vaø caùc khoaûn töông ñöông tieàn</t>
  </si>
  <si>
    <t>SOÁ DÖ ÑAÀU KYØ</t>
  </si>
  <si>
    <t>SOÁ DÖ CUOÁI KYØ</t>
  </si>
  <si>
    <t>Caùc khoaûn phaûi thu ngaén haïn</t>
  </si>
  <si>
    <t>Nguoàn kinh phí vaø caùc quyõ khaùc</t>
  </si>
  <si>
    <t>VI</t>
  </si>
  <si>
    <t>TOÅNG COÄNG NGUOÀN VOÁN</t>
  </si>
  <si>
    <r>
      <t xml:space="preserve">a/- 213 Hoàng Baøng </t>
    </r>
    <r>
      <rPr>
        <sz val="10"/>
        <rFont val="VNI-Centur"/>
        <family val="0"/>
      </rPr>
      <t xml:space="preserve">:Thieát keá sô boä vaø xin yù kieán qui hoïach </t>
    </r>
  </si>
  <si>
    <t>Quyù 4/2008</t>
  </si>
  <si>
    <t xml:space="preserve">Laõi do ñaùnh giaù laïi coâng nôï vaø tieàn göûi coù goác ngoïai teä </t>
  </si>
  <si>
    <t xml:space="preserve">Phaàn coøn thöøa do khoâng phaûi chi 5% coå töùc 2007 cuûa 60 coå phieáu quyõ </t>
  </si>
  <si>
    <t>- Loã cheânh leäch tyû giaù chöa thöïc hieän</t>
  </si>
  <si>
    <t xml:space="preserve">II. BAÙO CAÙO KEÁT QUAÛ HOAÏT ÑOÄNG KINH DOANH </t>
  </si>
  <si>
    <t xml:space="preserve">Doanh thu thuaàn veà baùn haøng vaø cung caáp dòch vuï </t>
  </si>
  <si>
    <t>Caùc khoaûn giaûm tröø doanh thu</t>
  </si>
  <si>
    <t xml:space="preserve">Lôïi nhuaän  goäp veà baùn haøng vaø cung caáp dòch vuï  </t>
  </si>
  <si>
    <t xml:space="preserve">Lôïi nhuaän thuaàn töø hoaït ñoäng kinh doanh </t>
  </si>
  <si>
    <t xml:space="preserve">Lôïi nhuaän khaùc </t>
  </si>
  <si>
    <t xml:space="preserve">Toång lôïi nhuaän keá toaùn tröôùc thueá </t>
  </si>
  <si>
    <t>Lôïi nhuaän sau thueá thu nhaäp doanh nghòeâp</t>
  </si>
  <si>
    <t>II.CAÙC CHÆ TIEÂU TAØI CHÍNH CÔ BAÛN</t>
  </si>
  <si>
    <t>-</t>
  </si>
  <si>
    <t>Taøi saûn coá ñònh / Toång taøi saûn</t>
  </si>
  <si>
    <t>Taøi saûn löu ñoäng  / Toång taøi saûn</t>
  </si>
  <si>
    <t>Nôï phaûi traû / Toång nguoàn voán</t>
  </si>
  <si>
    <t>Nguoàn voán chuû sôû höõu / Toång nguoàn voán</t>
  </si>
  <si>
    <t>Khaû naêng thanh toaùn hieän haønh</t>
  </si>
  <si>
    <t>Tyû suaát lôïi nhuaän sau thueá treân nguoàn voán chuû sôû höõu</t>
  </si>
  <si>
    <t xml:space="preserve">Coâng Ty Coå Phaàn SX-TM May Saøi Goøn </t>
  </si>
  <si>
    <t xml:space="preserve">Maãu soá B09-DN </t>
  </si>
  <si>
    <t>236/7 Nguyeãn Vaên Löôïng,P17,Q.Goø Vaáp</t>
  </si>
  <si>
    <t>THUYEÁT MINH BAÙO CAÙO TAØI CHÍNH</t>
  </si>
  <si>
    <t>- Doanh thu khoâng ñöôïc höôûng öu ñaõi ( do ñaêng kyù boå sung ngaønh ngheå kinh doanh laàn 2 ñeán laàn 5)</t>
  </si>
  <si>
    <t>-Thueá TNDN luõy tieán boå sung ( ñính keøm baûng tính chi tieát)</t>
  </si>
  <si>
    <t>Tp.Hoà Chí Minh, ngaøy  17  thaùng  04  naêm 2009</t>
  </si>
  <si>
    <t>I. ÑAËC ÑIEÅM HOAÏT ÑOÄNG CUÛA DOANH NGHIEÄP</t>
  </si>
  <si>
    <t>1. Hình thöùc sôû höõu voán</t>
  </si>
  <si>
    <t>:</t>
  </si>
  <si>
    <t>2. Ngaønh ngheà kinh doanh          :</t>
  </si>
  <si>
    <t>Coâng nghieäp may, coâng nghieäp deät vaûi,kinh doanh vaät tö, maùy moùc  thieát bò vaø nguyeân phuï lieäu</t>
  </si>
  <si>
    <t>4. Toång soá CNV     :</t>
  </si>
  <si>
    <t xml:space="preserve">   Trong ñoù nhaân vieân quaûn lyù     :</t>
  </si>
  <si>
    <t>II. NIEÂN ÑOÄ KEÁ TOAÙN, ÑÔN VÒ TIEÀN TEÄ SÖÛ DUÏNG TRONG KEÁ TOAÙN</t>
  </si>
  <si>
    <t>1. Nieân ñoä keá toaùn</t>
  </si>
  <si>
    <t>2. Ñôn vò tieàn teä söû duïng trong ghi cheùp keá toaùn  : ñoàng Vieät Nam</t>
  </si>
  <si>
    <t>III.  CHUAÅN MÖÏC VAØ CHEÁ ÑOÄ KEÁ TOAÙN AÙP DUÏNG TAÏI DOANH NGHIEÄP</t>
  </si>
  <si>
    <t>-QÑ/BTC  ngaøy 20/03/2006 cuûa Boä Tröôûng Boä Taøi Chính  vaø ñöôïc boå sung söûa ñoåi phuø hôïp theo caùc thoâng tö höôùng daãn hieän haønh</t>
  </si>
  <si>
    <r>
      <t xml:space="preserve">2. Hình thöùc soå keá toaùn aùp duïng: </t>
    </r>
    <r>
      <rPr>
        <sz val="10"/>
        <rFont val="VNI-Centur"/>
        <family val="0"/>
      </rPr>
      <t>nhaät kyù chung</t>
    </r>
  </si>
  <si>
    <t>IV.CAÙC CHÍNH SAÙCH KEÁ TOAÙN AÙP DUÏNG</t>
  </si>
  <si>
    <r>
      <t>1. Nguyeân taéc vaø phöông phaùp chuyeån ñoåi caùc ñoàng tieàn khaùc</t>
    </r>
    <r>
      <rPr>
        <sz val="10"/>
        <rFont val="VNI-Centur"/>
        <family val="0"/>
      </rPr>
      <t xml:space="preserve">: theo tyû giaù thöïc teá cuûa ngaân haøng thöông maïi taïi thôøi ñieåm </t>
    </r>
  </si>
  <si>
    <t>phaùt sinh nghieäp vuï</t>
  </si>
  <si>
    <t>2. Phöông phaùp ghi nhaän haøng toàn kho:</t>
  </si>
  <si>
    <t xml:space="preserve">Ñaùnh giaù laïi coâng nôï vaø tieàn göûi coù goác ngoïai teä </t>
  </si>
  <si>
    <t xml:space="preserve">8. Thoâng tin khaùc: </t>
  </si>
  <si>
    <t>Ngöôøi laäp bieåu                                    Keá toaùn tröôûng</t>
  </si>
  <si>
    <t xml:space="preserve">   - Nguyeân taéc ñaùnh giaù: haøng toàn kho ghi nhaän theo giaù goác</t>
  </si>
  <si>
    <t xml:space="preserve">   - Phöông phaùp xaùc ñònh giaù trò haøng toàn kho: Giaù bình quaân giaù quyeàn</t>
  </si>
  <si>
    <t xml:space="preserve">   - Phöông phaùp haïch toaùn  haøng toàn kho: keâ khai thöôøng xuyeân</t>
  </si>
  <si>
    <t xml:space="preserve">3. Phöông phaùp keá toaùn taøi saûn coá ñònh vaø baát ñoäng saûn ñaàu tö: </t>
  </si>
  <si>
    <t xml:space="preserve">   - Nguyeân taéc ñaùnh giaù taøi saûn coá ñònh vaø baát ñoäng saûn ñaàu tö : theo nguyeân giaù tröø giaù trò hao moøn luõy keá</t>
  </si>
  <si>
    <t xml:space="preserve">   - Phöông phaùp khaáu hao aùp duïng: ñöôûng thaúng</t>
  </si>
  <si>
    <t>Doanh thu noäi ñòa</t>
  </si>
  <si>
    <t>*'- Chi phí khaùc</t>
  </si>
  <si>
    <t>* - Thu nhaäp khaùc:</t>
  </si>
  <si>
    <t>4. Nguyeân taéc ghi nhaän caùc khoaûn ñaàu tö taøi chính:</t>
  </si>
  <si>
    <t xml:space="preserve">- Caùc khoaûn ñaàu tö vaøo coâng ty lieân keát , caùc khoaûn ñaàu tö ngaén haïn : ñöôïc ñaùnh giaù moät caùch chính xaùc vaø ñöôïc xaùc ñòïnh moät caùch </t>
  </si>
  <si>
    <t>ñaùng tin caäy</t>
  </si>
  <si>
    <t>5. Nguyeân taéc ghi nhaän chi phí traû tröôùc :</t>
  </si>
  <si>
    <t xml:space="preserve"> ñöôïc keát chuyeån vaøo caùc nieân ñoä lieân quan</t>
  </si>
  <si>
    <t>6.Nguyeân taéc ghi nhaän chi phí phaûi traû</t>
  </si>
  <si>
    <t xml:space="preserve">Chi phí ñöôïc ghi nhaän taïi thôøi ñieåm coù baèng chöùng phaùt sinh chi phí nhöng chöa chi tieàn </t>
  </si>
  <si>
    <t>Chi phí s/c coâng trình xöôûng taïi Taân Xuaân</t>
  </si>
  <si>
    <t xml:space="preserve">- Coå töùc ñôït 1 naêm 2008 ñöôïc chia töø NHNT HCM </t>
  </si>
  <si>
    <t>Tröø phaàn coå töùc naêm 2008 ñöôïc nhaän töø NHNT HCM</t>
  </si>
  <si>
    <t>Tröø phaàn coå töùc naêm 2008 ñöôïc nhaän töø  Việt Á</t>
  </si>
  <si>
    <t xml:space="preserve">7. Nguyeân taèc ghi nhaän doanh thu : </t>
  </si>
  <si>
    <t xml:space="preserve">Doanh  thu baùn haøng ñöôïc ghi nhaän khi phaàn lôùn ruûi ro vaø lôïi ích gaén lieàn vôùi quyeàn sôû höõu haøng hoaù ñaõ chuyeån giao cho ngöôøi mua  </t>
  </si>
  <si>
    <t xml:space="preserve">vaø coù söï ñaûm bao nhaän ñöôïc lôïi ích kinh teá töø vieäc baùn haøng </t>
  </si>
  <si>
    <t>V.THOÂNG TIN BOÅ SUNG CHO CAÙC KHOAÛN MUÏC TRÌNH BAØY TRONG BAÛNG CAÂN ÑOÁI KEÁ TOAÙN VAÙ BAÙO CAÙO KEÁT QUAÛ</t>
  </si>
  <si>
    <t xml:space="preserve"> HOAÏT ÑOÄNG KINH DOANH</t>
  </si>
  <si>
    <t>1.Tieàn vaø caùc khoaûn töông ñöông tieàn :</t>
  </si>
  <si>
    <t xml:space="preserve">Naêm nay </t>
  </si>
  <si>
    <t>USD</t>
  </si>
  <si>
    <t>VNÑ</t>
  </si>
  <si>
    <t xml:space="preserve"> - Tieàn maët:</t>
  </si>
  <si>
    <t xml:space="preserve"> - Tieàn göûi ngaân haøng:</t>
  </si>
  <si>
    <t>Coäng:</t>
  </si>
  <si>
    <t>2. Caùc khoaûn ñaàu tö taøi chính ngaén haïn</t>
  </si>
  <si>
    <t>- Mua traùi phieáu chính phuû</t>
  </si>
  <si>
    <t>3. Caùc khoaûn phaûi thu ngaén haïn khaùc</t>
  </si>
  <si>
    <t>4. Haøng toàn kho :</t>
  </si>
  <si>
    <t xml:space="preserve"> - Thaønh phaåm:</t>
  </si>
  <si>
    <t>Coäng giaù goác haøng toàn kho:</t>
  </si>
  <si>
    <t>5.Thueá vaø caùc khoaûn phaûi thu Nhaø Nöôùc :</t>
  </si>
  <si>
    <t>+ Kyù quyõ ñieän thoaïi</t>
  </si>
  <si>
    <t>8. Taêng giaûm taøi saûn coá ñònh höõu hình:</t>
  </si>
  <si>
    <t xml:space="preserve">Khoaûn muïc </t>
  </si>
  <si>
    <t>Nhaø cöûa</t>
  </si>
  <si>
    <t>MMTB</t>
  </si>
  <si>
    <t>PTVT</t>
  </si>
  <si>
    <t>TBDC quaûn lyù</t>
  </si>
  <si>
    <t>Toång coäng</t>
  </si>
  <si>
    <t xml:space="preserve"> Nguyeân giaù TSCÑ höõu hình:</t>
  </si>
  <si>
    <t xml:space="preserve"> - Soá dö ñaàu naêm</t>
  </si>
  <si>
    <t xml:space="preserve"> - Mua trong naêm </t>
  </si>
  <si>
    <t xml:space="preserve"> - Ñaàu tö XDCB hoaøn thaønh</t>
  </si>
  <si>
    <t xml:space="preserve"> - Thanh lyù nhöôïng baùn</t>
  </si>
  <si>
    <t xml:space="preserve"> -  Soá dö cuoái naêm</t>
  </si>
  <si>
    <t xml:space="preserve"> Gía trò hao moøn luõy keá</t>
  </si>
  <si>
    <t xml:space="preserve"> - Soá dö ñaàu naêm:</t>
  </si>
  <si>
    <t xml:space="preserve"> - Khaáu hao trong naêm</t>
  </si>
  <si>
    <t xml:space="preserve"> - Soá dö cuoái naêm</t>
  </si>
  <si>
    <t xml:space="preserve"> Gía trò coøn laïi:</t>
  </si>
  <si>
    <t xml:space="preserve"> - Taïi ngaøy ñaàu naêm</t>
  </si>
  <si>
    <t xml:space="preserve"> - Taïi ngaøy cuoái naêm</t>
  </si>
  <si>
    <t>Chi phí thueâ hoäi tröôøng, pho taøi lieäu, thö môøi ñaïi hoäi coå ñoâng</t>
  </si>
  <si>
    <t>* Giaù trò coøn laïi cuoái naêm cuûa TSCÑ höõu hình ñaõ duøng theá chaáp, caàm coá caùc khoaûn vay:</t>
  </si>
  <si>
    <t>* Nguyeân giaù TSCÑ cuoái naêm ñaõ khaáu hao heát nhöng vaàn coøn söû duïng:</t>
  </si>
  <si>
    <t>+ Trích tröôùc tieàn kieåm toùan ñôït 2 naêm 2009</t>
  </si>
  <si>
    <t>+ Coå töùc ñôït 3: 10% naêm 2009</t>
  </si>
  <si>
    <t>Lôïi nhuaän 2009 trích laäp quyõ</t>
  </si>
  <si>
    <t xml:space="preserve">Hoùa ñôn 80382-05/11/09 :thanh lyù 01 maùy caét cỏ  </t>
  </si>
  <si>
    <t>- Chi phí thanh lyù  01 maùy caét coû</t>
  </si>
  <si>
    <t>9. Taêng, giaûm TSCÑ thueâ taøi chính : khoâng coù</t>
  </si>
  <si>
    <t>10. Taêng, giaûm  TSCÑ voâ hình:</t>
  </si>
  <si>
    <t>Khoaûn muïc</t>
  </si>
  <si>
    <t>haøng hoaù</t>
  </si>
  <si>
    <t xml:space="preserve"> Nguyeân giaù TSCÑ voâ hình</t>
  </si>
  <si>
    <t xml:space="preserve"> - Taêng do hôïp nhaát kinh doanh</t>
  </si>
  <si>
    <t xml:space="preserve"> Giaù trò hao moøn luõy keá</t>
  </si>
  <si>
    <t>11. Chi phí xaây döïng cô baûn  dôû dang:</t>
  </si>
  <si>
    <t>+ Trích tröôùc tieàn thueâ xöôûng Leâ minh Xuaân töø T5-&gt;T10/8</t>
  </si>
  <si>
    <t>Khoâng phaûi thanh toùan do haøng khoâng ñaït chaát löôïng</t>
  </si>
  <si>
    <t xml:space="preserve">                +  Lôïi nhuaän töø lieân keát phuïc vuï khaùm chöõa beänh</t>
  </si>
  <si>
    <t xml:space="preserve">        - Chuyển nhượng 10% vốn điều lệ tại Cty TNHH TM Đại Thế Giới = 15.000.000.000ñ * 25%</t>
  </si>
  <si>
    <t>Giảm  trong naêm nay do phaùt haønh coå phieáu taêng VÑL</t>
  </si>
  <si>
    <t>Trích lôïi nhuaän chia cho coâng ty hôïp taùc (Ñaêng Nguyeân) naêm 2009</t>
  </si>
  <si>
    <t>Taïm taêng töø thueá thu nhaäp ñöôïc giaûm 50% do DN nieâm yeát treân saøn GDCK tröùôc ngaøy 1/1/07</t>
  </si>
  <si>
    <t>Chi khen thöôûng HÑQT vaø CBCC 2008; thuø lao hoäi ñoàng quaûn trò 2009</t>
  </si>
  <si>
    <t xml:space="preserve">12.Taêng giaûm baát ñoäng saûn ñaàu tö:  </t>
  </si>
  <si>
    <t>13. Caùc khoaûn ñaàu tö taøi chính daøi haïn:</t>
  </si>
  <si>
    <t>- Ñaàu tö daøi haïn khaùc</t>
  </si>
  <si>
    <t>14- Chi phí traû tröôùc daøi haïn</t>
  </si>
  <si>
    <t>15-Caùc khoaûn vay vaø nôï ngaén haïn</t>
  </si>
  <si>
    <t xml:space="preserve"> - Vay ngaén haïn</t>
  </si>
  <si>
    <t xml:space="preserve">Keát chuyeån giaûm nguoàn  phí söï nghieäp </t>
  </si>
  <si>
    <r>
      <t>1. Cheá ñoä keá toaùn aùp duïng</t>
    </r>
    <r>
      <rPr>
        <sz val="10"/>
        <rFont val="VNI-Centur"/>
        <family val="0"/>
      </rPr>
      <t xml:space="preserve"> : coâng ty aùp duïng heä thoáng keá toaùn Vieät Nam ñöôïc Boä Taøi Chính ban haønh theo QÑ soá 15/2006</t>
    </r>
  </si>
  <si>
    <t>Traàn Thò Myõ Haïnh                                               Nguyeãn Minh Haèng</t>
  </si>
  <si>
    <t>Traàn Thò Myõ Haïnh                                Nguyễn Minh Haèng</t>
  </si>
  <si>
    <t>- Vay ngắn hạn USD</t>
  </si>
  <si>
    <t>+ NHNTHCM</t>
  </si>
  <si>
    <t xml:space="preserve"> - Mua, ñoùng trong naêm </t>
  </si>
  <si>
    <t>Doanh thu xuaát khaåu CMP</t>
  </si>
  <si>
    <t>Doanh thu xuaát khaåu FOB</t>
  </si>
  <si>
    <t>+ Doanh thu baùn haøng:</t>
  </si>
  <si>
    <t>+ Doanh thu cung caáp dòch vuï :</t>
  </si>
  <si>
    <t xml:space="preserve">         Trong ñoù  :</t>
  </si>
  <si>
    <t xml:space="preserve">   + Giaûm giaù (Doanh thu xuaát khaåu FOB)</t>
  </si>
  <si>
    <t xml:space="preserve">   + Giaûm giaù (Doanh thu xuaát khaåu CMP)</t>
  </si>
  <si>
    <t xml:space="preserve">   + Giaûm giaù (Doanh thu noäi ñòa)</t>
  </si>
  <si>
    <t>check laïi KQKD=&gt;</t>
  </si>
  <si>
    <t>Döï phoøng giaûm giaù ñaàu tö daøi haïn (coå phieáu)</t>
  </si>
  <si>
    <t>Luõy keá</t>
  </si>
  <si>
    <t>- Döï phoøng giaûm giaù chöùng khoùan ñaàu tö daøi haïn</t>
  </si>
  <si>
    <t xml:space="preserve">Lôïi nhuaän taêng trong naêm  </t>
  </si>
  <si>
    <t xml:space="preserve">Tp.Hoà Chí Minh, ngaøy  19  thaùng  04  naêm 2010 </t>
  </si>
  <si>
    <t>Tp.Hoà Chí Minh, ngaøy  19  thaùng  04 naêm 2010</t>
  </si>
  <si>
    <t>Taïi ngaøy 31 thaùng 03 naêm 2010</t>
  </si>
  <si>
    <t>QUÝ  I / 2010</t>
  </si>
  <si>
    <t>Laäp, Ngaøy 19 thaùng 04 naêm 2010</t>
  </si>
  <si>
    <t>- Coå töùc naêm 2008 = 43.829.000ñ,CP ñöôïc chia töø nguoàn thaêng dö voán = 267.250.000ñ töø NH Vieät AÙ</t>
  </si>
  <si>
    <t>- Nguoàn kinh phí ñöôïc caáp trong naêm</t>
  </si>
  <si>
    <t>- Nguoàn kinh phí coøn laâi cuoái kyø</t>
  </si>
  <si>
    <t>16-Thueá vaø caùc khoaûn phaûi noäp Nhaø Nöôùc</t>
  </si>
  <si>
    <t>Coäng</t>
  </si>
  <si>
    <t>( Toång soá thueá thu nhaäp phaøi noäp:</t>
  </si>
  <si>
    <t>Soá thueá thu nhaäp Hongarmex chuyeån qua</t>
  </si>
  <si>
    <t xml:space="preserve">Coâng ty ñaõ noäp </t>
  </si>
  <si>
    <t>Soá thueá thu nhaäp ñöôïc giaûm</t>
  </si>
  <si>
    <t>Soá thueá thu nhaäp coøn phaûi noäp</t>
  </si>
  <si>
    <t>)</t>
  </si>
  <si>
    <t>17- Chi phí phaûi traû</t>
  </si>
  <si>
    <t>Coäng chi phí phaûi traû :</t>
  </si>
  <si>
    <t>18- Caùc khoaûn phaûi traû phaûi noäp khaùc</t>
  </si>
  <si>
    <t>Thueá thu nhaäp phaûi noäp (51-53)</t>
  </si>
  <si>
    <t>Thueá thu nhaäp doanh nghieäp phải nộp ( 15-17)</t>
  </si>
  <si>
    <t>Tröø coå töùc thu ñöôïc töø ñaàu tö vaøo Cty XNK Quaän 8</t>
  </si>
  <si>
    <t xml:space="preserve">+ Baûo hieåm y teá &amp; BHXH </t>
  </si>
  <si>
    <t>+ Kinh phí coâng ñoaøn</t>
  </si>
  <si>
    <t>Coäng Caùc khoaûn phaûi traû phaûi noäp khaùc</t>
  </si>
  <si>
    <t>19-Phaûi traû daøi haïn noäi boä :</t>
  </si>
  <si>
    <t>20- Caùc khoaûn vay daøi haïn</t>
  </si>
  <si>
    <t xml:space="preserve"> - Vay ngaân haøng NTHCM</t>
  </si>
  <si>
    <t xml:space="preserve">31.2. Ñieàu chænh thueá thu nhaäp hieän haønh naêm tröôùc tính vaøo chi phí thueá </t>
  </si>
  <si>
    <t xml:space="preserve">                + Lôïi nhuaän töø  chuyển nhượng 10% vốn điều lệ tại Cty TNHH TM Đại thế Giới:</t>
  </si>
  <si>
    <t>C1- Thueá TNDN ñöôïc phaûi noäp cho hoïat ñoäng SXKD (1-2 )</t>
  </si>
  <si>
    <t xml:space="preserve"> - Vay ngaân haøng ÑT &amp; PTVN</t>
  </si>
  <si>
    <t>+ Vay trung haïn</t>
  </si>
  <si>
    <t>+ Vay daøi haïn</t>
  </si>
  <si>
    <t>Coäng  vay daøi haïn</t>
  </si>
  <si>
    <t>21.Taøi saûn thueá thu nhaäp hoaõn laïi vaø thueá thu nhaäp hoaõn laïi phaûi traû</t>
  </si>
  <si>
    <t>- Vay ngắn hạn VNÑ</t>
  </si>
  <si>
    <t>22- Voán chuû sôû höõu</t>
  </si>
  <si>
    <t>a-Baûng ñoái chieáu bieán ñoäng cuûa Voán chuû sôû höõu</t>
  </si>
  <si>
    <t>Chi tieát</t>
  </si>
  <si>
    <t>Voán goùp</t>
  </si>
  <si>
    <t>Quyõ khaùc thuoäc voán chuû sôû höõu</t>
  </si>
  <si>
    <t>Lôïi nhuaän sau thueá chöa phaân phoái</t>
  </si>
  <si>
    <t>Soá dö ñaàu naêm  tröôùc</t>
  </si>
  <si>
    <t>Ñaõ chi quyõ khen thöôûng trong naêm</t>
  </si>
  <si>
    <t>Soá dö cuoái naêm tröùôc</t>
  </si>
  <si>
    <t>=================================================================================================================================</t>
  </si>
  <si>
    <t>Soá dö ñaàu naêm  nay</t>
  </si>
  <si>
    <t>Chia coå phieáu thöôûng</t>
  </si>
  <si>
    <t>Soá dö cuoái naêm nay</t>
  </si>
  <si>
    <t>Tröø phaàn thu nhaäp cuûa Ñaêng Nguyeân</t>
  </si>
  <si>
    <t>b- Chi tieát voán ñaàu tö cuûa chuû sôû höõu</t>
  </si>
  <si>
    <t>Toång soá</t>
  </si>
  <si>
    <t>Voán coå phaàn thöôøng</t>
  </si>
  <si>
    <t>Voán coå phaàn öu ñaõi</t>
  </si>
  <si>
    <t>Voán ñaàu tö cuûa Nhaø nöôùc</t>
  </si>
  <si>
    <t>Voán goùp ( coå ñoâng, thaønh vieân)</t>
  </si>
  <si>
    <t>c- Caùc giao dòch veà voán vôùi caùc chuû sôû höõu vaø phaân phoái coå töùc, lôïi nhuaän</t>
  </si>
  <si>
    <t>- Voán ñaàu tö cuûa chuû sôû höõu</t>
  </si>
  <si>
    <t>+ Voán goùp ñaàu  naêm</t>
  </si>
  <si>
    <t>+ Voán goùp taêng trong naêm</t>
  </si>
  <si>
    <t>+ Voán goùp giaûm naêm</t>
  </si>
  <si>
    <t>+ Voán goùp cuoái naêm</t>
  </si>
  <si>
    <t>d- Coå töùc</t>
  </si>
  <si>
    <t xml:space="preserve">                +  Cheânh leäch tæ giaù phaùt sinh trong naêm </t>
  </si>
  <si>
    <t>-Tieàn ñaát xaây nhaø ôû cho coâng nhaân taïi Cuïm Công Nghieäp Haéc Dòch</t>
  </si>
  <si>
    <t xml:space="preserve">Tp.Hoà Chí Minh, ngaøy  17  thaùng  01  naêm 2009 </t>
  </si>
  <si>
    <t>Tröø coå töùc thu ñöôïc töø ñaàu tö vaøo Ngân hàng TMCP Việt Á</t>
  </si>
  <si>
    <t>Tp.Hoà Chí Minh, ngaøy 19 thaùng 04 naêm 2010</t>
  </si>
  <si>
    <t xml:space="preserve">Phaân boå CCDC VP </t>
  </si>
  <si>
    <t xml:space="preserve"> - Thueâ ñaát, khaùc </t>
  </si>
  <si>
    <t>+ Trích tröôùc tieàn nöôùc vaø xöû lyù nöôùc thaûi kyø 10,11/9,1,2/10 XGBC</t>
  </si>
  <si>
    <t>+ Trích tröôùc tieàn vaän chuyeån T3/10</t>
  </si>
  <si>
    <t>+ Trích CP wash haøng Blue</t>
  </si>
  <si>
    <t>+ Trích CP theâu</t>
  </si>
  <si>
    <t>+ Trích CP in</t>
  </si>
  <si>
    <t>+ Hoa hoàng ñôn haøng New Wave</t>
  </si>
  <si>
    <t>Hoùa ñôn 80487-05/02/10 :thanh lyù loâ maùy may</t>
  </si>
  <si>
    <t xml:space="preserve">                + Laõi tieàn gôûi ngaân haøng</t>
  </si>
  <si>
    <t xml:space="preserve">                + Thu nhaäp töø caùc khoûan khoâng phaûi thanh toùan do haøng khoâng ñaït chaát löôïng</t>
  </si>
  <si>
    <t>- Dòch vuï= 14.456.511ñ *25%</t>
  </si>
  <si>
    <t>- Lieân keát phuïc vuï khaùm chöõa beänh ø=1.779.668.853ñ *25%</t>
  </si>
  <si>
    <t xml:space="preserve">                +  Lôïi nhuaän töø thanh lyù TSCÑ</t>
  </si>
  <si>
    <t>- Thanh lyù TSCÑ = 110.396.672ñ *25%</t>
  </si>
  <si>
    <t>- Haøng khoâng ñaït chaát löôïng = 80.423.526ñ *25%</t>
  </si>
  <si>
    <t>- Cheânh leäch tæ giaù phaùt sinh trong naêm = 994.736.450ñ *25%</t>
  </si>
  <si>
    <t>- Laõi tieàn go83i NH = 86.835.229 ñ *25%</t>
  </si>
  <si>
    <t>-  Coå töùc ñaõ coâng boá sau ngaøy keát thuùc nieân ñoä keá toaùn:</t>
  </si>
  <si>
    <t xml:space="preserve">+ Coå töùc ñaõ coâng boá treân coå phieáu öu ñaõi </t>
  </si>
  <si>
    <t>-  Coå töùc coå phieáu öu ñaõi chöa ñöôïc ghi nhaän :</t>
  </si>
  <si>
    <t>ñ- Coå phieáu:</t>
  </si>
  <si>
    <t xml:space="preserve">- Soá löôïng coå phieáu ñöôïc pheùp phaùt haønh </t>
  </si>
  <si>
    <t>- Soá löôïng coå phieáu ñaõ ñöôïc phaùt haønh vaø goùp voán ñaày ñuû</t>
  </si>
  <si>
    <t>+ Coå phieáu thöôøng</t>
  </si>
  <si>
    <t>+ Coå phieáu öu ñaõi</t>
  </si>
  <si>
    <t>Traàn Thò Myõ Haïnh                                                                           Nguyễn Minh Haèng</t>
  </si>
  <si>
    <t>Traàn Thò Myõ Haïnh                                           Nguyễn Minh Haèng</t>
  </si>
  <si>
    <t>Traàn Thò Myõ Haïnh</t>
  </si>
  <si>
    <t>+ Chi phí in, theâu, may</t>
  </si>
  <si>
    <t>- Soá löông coå phieáu ñöôïc mua laïi</t>
  </si>
  <si>
    <t>- Soá löông coå phieáu ñang löu haønh</t>
  </si>
  <si>
    <t>* Meänh gía coå phieáu:</t>
  </si>
  <si>
    <t>e- Quyõ khaùc thuoäc voán chuû sôõ höõu</t>
  </si>
  <si>
    <t>- Quyõ ñaàu tö phaùt trieån</t>
  </si>
  <si>
    <t>- Quyõ döï phoøng taøi chính</t>
  </si>
  <si>
    <t>*  Muïc ñích trích laäp quyõ ñaâu tö phaùt trieån, quyõ döï phoøng taøi chính vaø quyõ khaùc thuoäc  voán chuû sôõ höõu</t>
  </si>
  <si>
    <t xml:space="preserve">g- Thu nhaäp vaø chi phí, laõi hoaëc loã ñöôïc haïch toaùn tröïc tieáp vaøo voán chuû sôõ höõu theo qui ñònh cuûa caùc chuaån möïc </t>
  </si>
  <si>
    <t>keá toaùn</t>
  </si>
  <si>
    <t>23- Nguoàn kinh phí</t>
  </si>
  <si>
    <t xml:space="preserve">Naêm Nay </t>
  </si>
  <si>
    <t>- Chi söï nghieäp</t>
  </si>
  <si>
    <t>24-Taøi saûn thueâ ngoaøi</t>
  </si>
  <si>
    <t>VI- Thoâng tin boå sung cho caùc khoaûn muïc trình baøy trong Baùo caùo keát quaû hoaït ñoäng kinh doanh</t>
  </si>
  <si>
    <t>25 - Toång doanh thu</t>
  </si>
  <si>
    <t>26 - Caùc khoaûn giaûm tröø ( 04+05+06+07)</t>
  </si>
  <si>
    <t xml:space="preserve">   + Chieát khaáu</t>
  </si>
  <si>
    <t xml:space="preserve"> - Thueá thu nhaäp doanh nghieäp coøn phaûi noäp</t>
  </si>
  <si>
    <t xml:space="preserve">27- Doanh thu thuaàn </t>
  </si>
  <si>
    <t>Trong ñoù   + Doanh thu baùn haøng</t>
  </si>
  <si>
    <t xml:space="preserve">                 + Doanh thu cung caáp dòch vuï </t>
  </si>
  <si>
    <t>28-Giaù voán haøng baùn</t>
  </si>
  <si>
    <t>- Giaù voán dòch vuï ñaõ cung caáp</t>
  </si>
  <si>
    <t>29- Doanh thu hoaït ñoäng taøi chính</t>
  </si>
  <si>
    <t>- Laõi tieàn göûi, tieàn cho vay</t>
  </si>
  <si>
    <t>- Laõi cheânh leäch tyû giaù</t>
  </si>
  <si>
    <t>30- Chi phí taøi chính</t>
  </si>
  <si>
    <t>- Laõi tieàn vay</t>
  </si>
  <si>
    <t>- Loã cheânh leäch tyû giaù ñaõ thöïc hieän</t>
  </si>
  <si>
    <t>31- Chi phí thueá thu nhaäp hieän haønh</t>
  </si>
  <si>
    <t xml:space="preserve">32- Chi phí thueá thu nhaäp doanh nghieäp hoaõn laïi </t>
  </si>
  <si>
    <t xml:space="preserve">33- Chi phí saûn xuaát kinh doanh theo yeáu toá </t>
  </si>
  <si>
    <t>- Nguyeân lieäu</t>
  </si>
  <si>
    <t>-  Phuï lieäu, nhieân lieäu</t>
  </si>
  <si>
    <t>- Phuï tuøng thay theá</t>
  </si>
  <si>
    <t>- Hoaù chaát</t>
  </si>
  <si>
    <t>- Coâng cuï</t>
  </si>
  <si>
    <t>- Bao bì</t>
  </si>
  <si>
    <t>- Chi phí nhaân coâng</t>
  </si>
  <si>
    <t>- Chi phí dòch vuï mua ngoaøi</t>
  </si>
  <si>
    <t>-Chi phí baèng tieàn khaùc</t>
  </si>
  <si>
    <t>VII- Thoâng tin boå sung cho caùc khoaûn muïc trình baøy trong baùo caùo Löu chuyeån tieàn teä</t>
  </si>
  <si>
    <t xml:space="preserve">   + Haøng baùn bò traû laïi</t>
  </si>
  <si>
    <t>- Giaù voán thaønh phaåm, ñaõ cung caáp</t>
  </si>
  <si>
    <t>VII. Nhöõng thoâng tin khaùc:</t>
  </si>
  <si>
    <t>1.-Nhöõng khoaûn nôï tieàm taøng, khoaûn cam keát vaø nhöõng thoâng tin khaùc</t>
  </si>
  <si>
    <t>2.-Thoâng tin so saùnh</t>
  </si>
  <si>
    <t>3-Nhöõng thoâng tin khaùc</t>
  </si>
  <si>
    <t>Ngöôøi laäp bieåu</t>
  </si>
  <si>
    <t>Keá toaùn tröôûng</t>
  </si>
  <si>
    <t>Thueá VAT khoâng ñöôïc hoaøn</t>
  </si>
  <si>
    <t>Nguyeãn Minh Haèng</t>
  </si>
  <si>
    <t xml:space="preserve">6. Phaûi thu daøi haïn noäi boä </t>
  </si>
  <si>
    <t>Lôïi nhuaän sau thueá ( 50-51-52+53)</t>
  </si>
  <si>
    <t>Lôïi nhuaän sau thueá thu nhaäp doanh nghòeâp (14-15-16+17)</t>
  </si>
  <si>
    <t>BAÛNG CAÂN ÑOÁI KEÁ TOAÙN GIÖÕA NIEÂN ÑOÄ</t>
  </si>
  <si>
    <t>(DAÏNG ÑAÀY ÑUÛ )</t>
  </si>
  <si>
    <t>Keá Toaùn Tröôûng</t>
  </si>
  <si>
    <t xml:space="preserve">       Toång Giaùm Ñoác</t>
  </si>
  <si>
    <t xml:space="preserve">    Nguyeãn AÂn</t>
  </si>
  <si>
    <t>KEÁT QUAÛ HOAÏT ÑOÄNG KINH DOANH GIỮA NIEÂN ÑOÄ</t>
  </si>
  <si>
    <t>Ngöôøi laäp bieåu                                                   Keá Toaùn Tröôûng</t>
  </si>
  <si>
    <t xml:space="preserve">        Nguyeãn Aân</t>
  </si>
  <si>
    <t xml:space="preserve"> Ngöôøi laäp bieåu                                                                                  Kế toán trưởng                                                </t>
  </si>
  <si>
    <t>Naêm 2007</t>
  </si>
  <si>
    <t>4</t>
  </si>
  <si>
    <t>Caùc khoaûn phaûi thu daøi haïn</t>
  </si>
  <si>
    <t>TOÅNG COÄNG TAØI SAÛN</t>
  </si>
  <si>
    <t>QUYÙ I NAÊM 2010</t>
  </si>
  <si>
    <t>Nguoàn voán ñaàu tö XDCB</t>
  </si>
  <si>
    <t>Voán khaùc cuûa chuû sôû höõu</t>
  </si>
  <si>
    <t>Caùc quyõ</t>
  </si>
  <si>
    <t>Thueá thu nhaäp hoaõn laõi</t>
  </si>
  <si>
    <t>ÑVT</t>
  </si>
  <si>
    <t>%</t>
  </si>
  <si>
    <t>Coå phaàn taïi  Cty CP da giaøy Sagoda</t>
  </si>
  <si>
    <t>Coå phaàn taïi Cty CP ÑTPT Gia Ñònh= 843.950 CP *12.000 ñ/CP</t>
  </si>
  <si>
    <t xml:space="preserve">Cô caáu taøi saûn </t>
  </si>
  <si>
    <t>Cô caáu nguoàn voán</t>
  </si>
  <si>
    <t xml:space="preserve">Khaû naêng thanh toaùn </t>
  </si>
  <si>
    <t>Laàn</t>
  </si>
  <si>
    <t>Tyû suaát lôïi nhuaän sau thueá /Toång taøi saûn</t>
  </si>
  <si>
    <t>Tyû suaát lôïi nhuaän sau thueá /Doanh thu thuaàn</t>
  </si>
  <si>
    <t>Tyû suaát lôõi nhuaän</t>
  </si>
  <si>
    <t>Toång giaùm ñoác</t>
  </si>
  <si>
    <t>( Chæ aùp duïng ñoái vôùi baùo caùo naêm)</t>
  </si>
  <si>
    <t>Khaû naêng thanh toaùn nhanh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</si>
</sst>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#,##0\);&quot;&quot;"/>
    <numFmt numFmtId="167" formatCode="0.0"/>
    <numFmt numFmtId="168" formatCode="#,###;\(#,###\);&quot;&quot;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_(* #,##0.000_);_(* \(#,##0.000\);_(* &quot;-&quot;???_);_(@_)"/>
    <numFmt numFmtId="173" formatCode="0.00000"/>
    <numFmt numFmtId="174" formatCode="0.0000"/>
    <numFmt numFmtId="175" formatCode="0.000"/>
    <numFmt numFmtId="176" formatCode="#,##0.0;\(#,##0.0\);&quot;&quot;"/>
    <numFmt numFmtId="177" formatCode="#,##0.00;\(#,##0.00\);&quot;&quot;"/>
    <numFmt numFmtId="178" formatCode="0.000%"/>
    <numFmt numFmtId="179" formatCode="#,##0.0"/>
    <numFmt numFmtId="180" formatCode="#,##0.000;\(#,##0.000\);&quot;&quot;"/>
    <numFmt numFmtId="181" formatCode="#,##0.0000;\(#,##0.0000\);&quot;&quot;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_(* #,##0.0_);_(* \(#,##0.0\);_(* &quot;-&quot;?_);_(@_)"/>
    <numFmt numFmtId="185" formatCode="0.0000%"/>
    <numFmt numFmtId="186" formatCode="0.0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000"/>
    <numFmt numFmtId="194" formatCode="0.0000000000"/>
    <numFmt numFmtId="195" formatCode="0.00000000000"/>
    <numFmt numFmtId="196" formatCode="0.000000000"/>
    <numFmt numFmtId="197" formatCode="_(* #,##0.00_);_(* \(#,##0.00\);_(* &quot;-&quot;_);_(@_)"/>
    <numFmt numFmtId="198" formatCode="_-* #,##0_-;\-* #,##0_-;_-* &quot;-&quot;??_-;_-@_-"/>
  </numFmts>
  <fonts count="100">
    <font>
      <sz val="12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8"/>
      <name val="VNI-Times"/>
      <family val="0"/>
    </font>
    <font>
      <b/>
      <sz val="15"/>
      <name val="VNI-Times"/>
      <family val="0"/>
    </font>
    <font>
      <b/>
      <i/>
      <sz val="10"/>
      <name val="VNI-Times"/>
      <family val="0"/>
    </font>
    <font>
      <i/>
      <sz val="10"/>
      <name val="VNI-Times"/>
      <family val="0"/>
    </font>
    <font>
      <sz val="9"/>
      <name val="VNI-Times"/>
      <family val="0"/>
    </font>
    <font>
      <b/>
      <sz val="16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i/>
      <sz val="11"/>
      <name val="VNI-Times"/>
      <family val="0"/>
    </font>
    <font>
      <b/>
      <i/>
      <sz val="12"/>
      <name val="VNI-Times"/>
      <family val="0"/>
    </font>
    <font>
      <sz val="10"/>
      <name val="VNI-Centur"/>
      <family val="0"/>
    </font>
    <font>
      <b/>
      <sz val="9"/>
      <name val="VNI-Times"/>
      <family val="0"/>
    </font>
    <font>
      <sz val="10"/>
      <color indexed="8"/>
      <name val="VNI-Times"/>
      <family val="0"/>
    </font>
    <font>
      <b/>
      <sz val="10"/>
      <name val="VNI-Centur"/>
      <family val="0"/>
    </font>
    <font>
      <b/>
      <sz val="18"/>
      <name val="VNI-Centur"/>
      <family val="0"/>
    </font>
    <font>
      <b/>
      <sz val="14"/>
      <name val="VNI-Centur"/>
      <family val="0"/>
    </font>
    <font>
      <b/>
      <u val="single"/>
      <sz val="10"/>
      <name val="VNI-Centur"/>
      <family val="0"/>
    </font>
    <font>
      <sz val="9"/>
      <name val="VNI-Centur"/>
      <family val="0"/>
    </font>
    <font>
      <b/>
      <sz val="10"/>
      <color indexed="12"/>
      <name val="VNI-Times"/>
      <family val="0"/>
    </font>
    <font>
      <sz val="10"/>
      <color indexed="12"/>
      <name val="VNI-Times"/>
      <family val="0"/>
    </font>
    <font>
      <strike/>
      <sz val="11"/>
      <name val="VNI-Times"/>
      <family val="0"/>
    </font>
    <font>
      <u val="single"/>
      <sz val="10"/>
      <name val="VNI-Centur"/>
      <family val="0"/>
    </font>
    <font>
      <b/>
      <sz val="10"/>
      <name val="VNI-Helve-Condense"/>
      <family val="0"/>
    </font>
    <font>
      <b/>
      <sz val="10"/>
      <color indexed="8"/>
      <name val="VNI-Helve-Condense"/>
      <family val="0"/>
    </font>
    <font>
      <sz val="10"/>
      <name val="MS Sans Serif"/>
      <family val="0"/>
    </font>
    <font>
      <sz val="10"/>
      <color indexed="8"/>
      <name val="VNI-Helve-Condense"/>
      <family val="0"/>
    </font>
    <font>
      <sz val="10"/>
      <name val="VNI-Helve-Condense"/>
      <family val="0"/>
    </font>
    <font>
      <b/>
      <sz val="14"/>
      <name val="VNI-Helve-Condens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9"/>
      <name val="VNI-Times"/>
      <family val="0"/>
    </font>
    <font>
      <b/>
      <sz val="12"/>
      <color indexed="10"/>
      <name val="VNI-Times"/>
      <family val="0"/>
    </font>
    <font>
      <b/>
      <sz val="11"/>
      <color indexed="8"/>
      <name val="Arial"/>
      <family val="0"/>
    </font>
    <font>
      <sz val="10"/>
      <color indexed="8"/>
      <name val="VNI-Centur"/>
      <family val="0"/>
    </font>
    <font>
      <b/>
      <i/>
      <sz val="10"/>
      <name val="VNI-Centur"/>
      <family val="0"/>
    </font>
    <font>
      <b/>
      <u val="singleAccounting"/>
      <sz val="10"/>
      <name val="VNI-Centur"/>
      <family val="0"/>
    </font>
    <font>
      <sz val="10"/>
      <color indexed="9"/>
      <name val="VNI-Centur"/>
      <family val="0"/>
    </font>
    <font>
      <b/>
      <sz val="10"/>
      <color indexed="9"/>
      <name val="VNI-Centur"/>
      <family val="0"/>
    </font>
    <font>
      <sz val="11"/>
      <color indexed="9"/>
      <name val="VNI-Times"/>
      <family val="0"/>
    </font>
    <font>
      <sz val="12"/>
      <color indexed="9"/>
      <name val="VNI-Times"/>
      <family val="0"/>
    </font>
    <font>
      <sz val="11"/>
      <color indexed="12"/>
      <name val="VNI-Times"/>
      <family val="0"/>
    </font>
    <font>
      <sz val="10"/>
      <color indexed="10"/>
      <name val="VNI-Centur"/>
      <family val="0"/>
    </font>
    <font>
      <b/>
      <i/>
      <sz val="12"/>
      <color indexed="9"/>
      <name val="VNI-Times"/>
      <family val="0"/>
    </font>
    <font>
      <sz val="9.5"/>
      <name val="VNI-Centur"/>
      <family val="0"/>
    </font>
    <font>
      <sz val="12"/>
      <color indexed="12"/>
      <name val="VNI-Times"/>
      <family val="0"/>
    </font>
    <font>
      <sz val="10"/>
      <color indexed="12"/>
      <name val="VNI-Centur"/>
      <family val="0"/>
    </font>
    <font>
      <sz val="8.5"/>
      <name val="VNI-Centur"/>
      <family val="0"/>
    </font>
    <font>
      <b/>
      <sz val="8.5"/>
      <name val="VNI-Centur"/>
      <family val="0"/>
    </font>
    <font>
      <i/>
      <sz val="10"/>
      <name val="VNI-Centur"/>
      <family val="0"/>
    </font>
    <font>
      <sz val="12"/>
      <color indexed="10"/>
      <name val="VNI-Times"/>
      <family val="0"/>
    </font>
    <font>
      <b/>
      <sz val="10"/>
      <color indexed="10"/>
      <name val="VNI-Centur"/>
      <family val="0"/>
    </font>
    <font>
      <i/>
      <sz val="10"/>
      <color indexed="10"/>
      <name val="VNI-Centur"/>
      <family val="0"/>
    </font>
    <font>
      <sz val="10"/>
      <color indexed="10"/>
      <name val="VNI-Helve-Condense"/>
      <family val="0"/>
    </font>
    <font>
      <b/>
      <sz val="9"/>
      <name val="VNI-Centur"/>
      <family val="0"/>
    </font>
    <font>
      <b/>
      <sz val="9"/>
      <color indexed="12"/>
      <name val="VNI-Times"/>
      <family val="0"/>
    </font>
    <font>
      <sz val="7"/>
      <name val="VNI-Centur"/>
      <family val="0"/>
    </font>
    <font>
      <b/>
      <sz val="10"/>
      <color indexed="12"/>
      <name val="VNI-Centur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1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165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6" fillId="0" borderId="13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5" fontId="0" fillId="0" borderId="0" xfId="42" applyNumberFormat="1" applyAlignment="1">
      <alignment/>
    </xf>
    <xf numFmtId="0" fontId="6" fillId="0" borderId="0" xfId="0" applyFont="1" applyFill="1" applyBorder="1" applyAlignment="1">
      <alignment/>
    </xf>
    <xf numFmtId="165" fontId="13" fillId="0" borderId="11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>
      <alignment horizontal="center"/>
    </xf>
    <xf numFmtId="165" fontId="14" fillId="0" borderId="14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165" fontId="5" fillId="0" borderId="13" xfId="42" applyNumberFormat="1" applyFont="1" applyBorder="1" applyAlignment="1">
      <alignment/>
    </xf>
    <xf numFmtId="0" fontId="1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Alignment="1">
      <alignment/>
    </xf>
    <xf numFmtId="165" fontId="6" fillId="0" borderId="11" xfId="42" applyNumberFormat="1" applyFont="1" applyFill="1" applyBorder="1" applyAlignment="1">
      <alignment/>
    </xf>
    <xf numFmtId="0" fontId="17" fillId="0" borderId="15" xfId="0" applyFont="1" applyFill="1" applyBorder="1" applyAlignment="1">
      <alignment horizontal="left" indent="2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165" fontId="14" fillId="0" borderId="11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5" fontId="2" fillId="0" borderId="11" xfId="42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 quotePrefix="1">
      <alignment/>
    </xf>
    <xf numFmtId="0" fontId="13" fillId="0" borderId="11" xfId="0" applyFont="1" applyFill="1" applyBorder="1" applyAlignment="1">
      <alignment horizontal="left"/>
    </xf>
    <xf numFmtId="165" fontId="15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165" fontId="13" fillId="0" borderId="16" xfId="42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5" fontId="2" fillId="0" borderId="13" xfId="42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65" fontId="13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5" fontId="5" fillId="0" borderId="13" xfId="42" applyNumberFormat="1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165" fontId="6" fillId="0" borderId="13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0" borderId="17" xfId="0" applyFont="1" applyFill="1" applyBorder="1" applyAlignment="1">
      <alignment/>
    </xf>
    <xf numFmtId="165" fontId="13" fillId="0" borderId="17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3"/>
    </xf>
    <xf numFmtId="0" fontId="6" fillId="0" borderId="13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5" fillId="0" borderId="11" xfId="42" applyNumberFormat="1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42" applyNumberFormat="1" applyFont="1" applyFill="1" applyAlignment="1">
      <alignment/>
    </xf>
    <xf numFmtId="165" fontId="13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165" fontId="0" fillId="0" borderId="0" xfId="42" applyNumberFormat="1" applyFont="1" applyAlignment="1">
      <alignment horizontal="center"/>
    </xf>
    <xf numFmtId="165" fontId="5" fillId="0" borderId="13" xfId="42" applyNumberFormat="1" applyFont="1" applyFill="1" applyBorder="1" applyAlignment="1">
      <alignment horizontal="center"/>
    </xf>
    <xf numFmtId="165" fontId="5" fillId="0" borderId="11" xfId="42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right"/>
    </xf>
    <xf numFmtId="165" fontId="17" fillId="0" borderId="15" xfId="0" applyNumberFormat="1" applyFont="1" applyFill="1" applyBorder="1" applyAlignment="1">
      <alignment/>
    </xf>
    <xf numFmtId="0" fontId="17" fillId="0" borderId="15" xfId="0" applyFont="1" applyFill="1" applyBorder="1" applyAlignment="1" quotePrefix="1">
      <alignment/>
    </xf>
    <xf numFmtId="0" fontId="17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indent="3"/>
    </xf>
    <xf numFmtId="165" fontId="17" fillId="0" borderId="15" xfId="42" applyNumberFormat="1" applyFont="1" applyFill="1" applyBorder="1" applyAlignment="1">
      <alignment/>
    </xf>
    <xf numFmtId="0" fontId="20" fillId="0" borderId="15" xfId="0" applyFont="1" applyFill="1" applyBorder="1" applyAlignment="1">
      <alignment horizontal="left" indent="3"/>
    </xf>
    <xf numFmtId="165" fontId="20" fillId="0" borderId="15" xfId="42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7" fillId="0" borderId="15" xfId="0" applyFont="1" applyFill="1" applyBorder="1" applyAlignment="1" quotePrefix="1">
      <alignment/>
    </xf>
    <xf numFmtId="165" fontId="17" fillId="0" borderId="15" xfId="42" applyNumberFormat="1" applyFont="1" applyFill="1" applyBorder="1" applyAlignment="1">
      <alignment horizontal="center"/>
    </xf>
    <xf numFmtId="165" fontId="20" fillId="0" borderId="15" xfId="42" applyNumberFormat="1" applyFont="1" applyFill="1" applyBorder="1" applyAlignment="1">
      <alignment horizontal="center"/>
    </xf>
    <xf numFmtId="43" fontId="17" fillId="0" borderId="15" xfId="42" applyFont="1" applyFill="1" applyBorder="1" applyAlignment="1">
      <alignment horizontal="center"/>
    </xf>
    <xf numFmtId="165" fontId="17" fillId="0" borderId="18" xfId="42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65" fontId="17" fillId="0" borderId="13" xfId="42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165" fontId="17" fillId="0" borderId="11" xfId="42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165" fontId="17" fillId="0" borderId="20" xfId="42" applyNumberFormat="1" applyFont="1" applyFill="1" applyBorder="1" applyAlignment="1">
      <alignment/>
    </xf>
    <xf numFmtId="165" fontId="20" fillId="0" borderId="18" xfId="42" applyNumberFormat="1" applyFont="1" applyFill="1" applyBorder="1" applyAlignment="1">
      <alignment/>
    </xf>
    <xf numFmtId="165" fontId="20" fillId="0" borderId="18" xfId="42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165" fontId="17" fillId="0" borderId="13" xfId="42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165" fontId="17" fillId="0" borderId="11" xfId="42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65" fontId="17" fillId="0" borderId="12" xfId="42" applyNumberFormat="1" applyFont="1" applyFill="1" applyBorder="1" applyAlignment="1">
      <alignment/>
    </xf>
    <xf numFmtId="165" fontId="17" fillId="0" borderId="12" xfId="42" applyNumberFormat="1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17" fillId="0" borderId="15" xfId="0" applyFont="1" applyFill="1" applyBorder="1" applyAlignment="1" quotePrefix="1">
      <alignment horizontal="left" indent="2"/>
    </xf>
    <xf numFmtId="0" fontId="20" fillId="0" borderId="15" xfId="0" applyFont="1" applyFill="1" applyBorder="1" applyAlignment="1" quotePrefix="1">
      <alignment horizontal="left" indent="2"/>
    </xf>
    <xf numFmtId="0" fontId="17" fillId="0" borderId="15" xfId="0" applyFont="1" applyFill="1" applyBorder="1" applyAlignment="1" quotePrefix="1">
      <alignment horizontal="left" indent="4"/>
    </xf>
    <xf numFmtId="0" fontId="24" fillId="0" borderId="15" xfId="0" applyFont="1" applyFill="1" applyBorder="1" applyAlignment="1">
      <alignment/>
    </xf>
    <xf numFmtId="43" fontId="17" fillId="0" borderId="15" xfId="42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42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65" fontId="13" fillId="0" borderId="0" xfId="42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justify" wrapTex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2" fillId="0" borderId="10" xfId="42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2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25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165" fontId="17" fillId="0" borderId="0" xfId="42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165" fontId="17" fillId="0" borderId="16" xfId="42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65" fontId="20" fillId="0" borderId="10" xfId="42" applyNumberFormat="1" applyFont="1" applyFill="1" applyBorder="1" applyAlignment="1">
      <alignment/>
    </xf>
    <xf numFmtId="0" fontId="17" fillId="0" borderId="15" xfId="0" applyFont="1" applyFill="1" applyBorder="1" applyAlignment="1" quotePrefix="1">
      <alignment horizontal="left" indent="3"/>
    </xf>
    <xf numFmtId="0" fontId="17" fillId="0" borderId="15" xfId="0" applyFont="1" applyFill="1" applyBorder="1" applyAlignment="1" quotePrefix="1">
      <alignment horizontal="left" indent="6"/>
    </xf>
    <xf numFmtId="0" fontId="17" fillId="0" borderId="15" xfId="0" applyFont="1" applyFill="1" applyBorder="1" applyAlignment="1" quotePrefix="1">
      <alignment horizontal="left"/>
    </xf>
    <xf numFmtId="0" fontId="17" fillId="0" borderId="15" xfId="0" applyFont="1" applyFill="1" applyBorder="1" applyAlignment="1" quotePrefix="1">
      <alignment horizontal="left" indent="1"/>
    </xf>
    <xf numFmtId="165" fontId="17" fillId="0" borderId="15" xfId="4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26" fillId="0" borderId="11" xfId="42" applyNumberFormat="1" applyFont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left" indent="3"/>
    </xf>
    <xf numFmtId="165" fontId="19" fillId="0" borderId="0" xfId="42" applyNumberFormat="1" applyFont="1" applyFill="1" applyAlignment="1">
      <alignment/>
    </xf>
    <xf numFmtId="165" fontId="25" fillId="0" borderId="11" xfId="4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left" indent="2"/>
    </xf>
    <xf numFmtId="0" fontId="13" fillId="0" borderId="13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left" indent="2"/>
    </xf>
    <xf numFmtId="0" fontId="13" fillId="0" borderId="19" xfId="0" applyFont="1" applyBorder="1" applyAlignment="1">
      <alignment/>
    </xf>
    <xf numFmtId="0" fontId="13" fillId="0" borderId="19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1" fontId="2" fillId="0" borderId="27" xfId="4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13" fillId="0" borderId="11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10" fontId="13" fillId="0" borderId="0" xfId="61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3" fontId="13" fillId="0" borderId="11" xfId="42" applyFont="1" applyBorder="1" applyAlignment="1">
      <alignment/>
    </xf>
    <xf numFmtId="43" fontId="13" fillId="0" borderId="12" xfId="42" applyFont="1" applyBorder="1" applyAlignment="1">
      <alignment/>
    </xf>
    <xf numFmtId="165" fontId="17" fillId="0" borderId="0" xfId="42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1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165" fontId="38" fillId="0" borderId="0" xfId="42" applyNumberFormat="1" applyFont="1" applyFill="1" applyAlignment="1">
      <alignment/>
    </xf>
    <xf numFmtId="165" fontId="39" fillId="0" borderId="0" xfId="42" applyNumberFormat="1" applyFont="1" applyFill="1" applyAlignment="1">
      <alignment/>
    </xf>
    <xf numFmtId="165" fontId="1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 quotePrefix="1">
      <alignment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/>
    </xf>
    <xf numFmtId="165" fontId="11" fillId="0" borderId="29" xfId="42" applyNumberFormat="1" applyFont="1" applyFill="1" applyBorder="1" applyAlignment="1">
      <alignment/>
    </xf>
    <xf numFmtId="0" fontId="11" fillId="0" borderId="30" xfId="0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165" fontId="11" fillId="0" borderId="31" xfId="42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165" fontId="0" fillId="0" borderId="32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165" fontId="6" fillId="0" borderId="14" xfId="42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165" fontId="0" fillId="0" borderId="17" xfId="42" applyNumberFormat="1" applyFont="1" applyFill="1" applyBorder="1" applyAlignment="1">
      <alignment/>
    </xf>
    <xf numFmtId="165" fontId="11" fillId="0" borderId="17" xfId="42" applyNumberFormat="1" applyFont="1" applyFill="1" applyBorder="1" applyAlignment="1">
      <alignment/>
    </xf>
    <xf numFmtId="0" fontId="11" fillId="0" borderId="32" xfId="0" applyFont="1" applyFill="1" applyBorder="1" applyAlignment="1">
      <alignment horizontal="right"/>
    </xf>
    <xf numFmtId="0" fontId="13" fillId="0" borderId="32" xfId="0" applyFont="1" applyFill="1" applyBorder="1" applyAlignment="1">
      <alignment/>
    </xf>
    <xf numFmtId="165" fontId="11" fillId="0" borderId="32" xfId="42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left" indent="2"/>
    </xf>
    <xf numFmtId="14" fontId="17" fillId="0" borderId="15" xfId="0" applyNumberFormat="1" applyFont="1" applyFill="1" applyBorder="1" applyAlignment="1">
      <alignment horizontal="left"/>
    </xf>
    <xf numFmtId="165" fontId="5" fillId="0" borderId="0" xfId="42" applyNumberFormat="1" applyFont="1" applyFill="1" applyAlignment="1">
      <alignment/>
    </xf>
    <xf numFmtId="165" fontId="6" fillId="0" borderId="11" xfId="42" applyNumberFormat="1" applyFont="1" applyFill="1" applyBorder="1" applyAlignment="1">
      <alignment horizontal="center"/>
    </xf>
    <xf numFmtId="165" fontId="13" fillId="0" borderId="0" xfId="0" applyNumberFormat="1" applyFont="1" applyAlignment="1">
      <alignment/>
    </xf>
    <xf numFmtId="165" fontId="17" fillId="0" borderId="2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37" fillId="0" borderId="0" xfId="0" applyFont="1" applyFill="1" applyAlignment="1">
      <alignment/>
    </xf>
    <xf numFmtId="165" fontId="5" fillId="0" borderId="20" xfId="42" applyNumberFormat="1" applyFont="1" applyFill="1" applyBorder="1" applyAlignment="1">
      <alignment/>
    </xf>
    <xf numFmtId="10" fontId="13" fillId="0" borderId="0" xfId="61" applyNumberFormat="1" applyFont="1" applyAlignment="1">
      <alignment/>
    </xf>
    <xf numFmtId="166" fontId="13" fillId="0" borderId="11" xfId="0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165" fontId="15" fillId="0" borderId="11" xfId="42" applyNumberFormat="1" applyFont="1" applyFill="1" applyBorder="1" applyAlignment="1">
      <alignment horizontal="center"/>
    </xf>
    <xf numFmtId="165" fontId="13" fillId="0" borderId="32" xfId="42" applyNumberFormat="1" applyFont="1" applyFill="1" applyBorder="1" applyAlignment="1">
      <alignment/>
    </xf>
    <xf numFmtId="0" fontId="17" fillId="0" borderId="15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center"/>
    </xf>
    <xf numFmtId="165" fontId="43" fillId="0" borderId="0" xfId="42" applyNumberFormat="1" applyFont="1" applyFill="1" applyBorder="1" applyAlignment="1">
      <alignment/>
    </xf>
    <xf numFmtId="43" fontId="17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5" fontId="5" fillId="0" borderId="15" xfId="42" applyNumberFormat="1" applyFont="1" applyBorder="1" applyAlignment="1">
      <alignment/>
    </xf>
    <xf numFmtId="165" fontId="26" fillId="0" borderId="15" xfId="42" applyNumberFormat="1" applyFont="1" applyBorder="1" applyAlignment="1">
      <alignment/>
    </xf>
    <xf numFmtId="0" fontId="26" fillId="0" borderId="15" xfId="0" applyFont="1" applyFill="1" applyBorder="1" applyAlignment="1">
      <alignment horizontal="center"/>
    </xf>
    <xf numFmtId="165" fontId="6" fillId="0" borderId="20" xfId="42" applyNumberFormat="1" applyFont="1" applyFill="1" applyBorder="1" applyAlignment="1">
      <alignment horizontal="center"/>
    </xf>
    <xf numFmtId="165" fontId="5" fillId="0" borderId="20" xfId="42" applyNumberFormat="1" applyFont="1" applyFill="1" applyBorder="1" applyAlignment="1">
      <alignment horizontal="center"/>
    </xf>
    <xf numFmtId="165" fontId="25" fillId="0" borderId="15" xfId="42" applyNumberFormat="1" applyFont="1" applyFill="1" applyBorder="1" applyAlignment="1">
      <alignment horizontal="center"/>
    </xf>
    <xf numFmtId="10" fontId="5" fillId="0" borderId="15" xfId="61" applyNumberFormat="1" applyFont="1" applyBorder="1" applyAlignment="1">
      <alignment/>
    </xf>
    <xf numFmtId="10" fontId="17" fillId="0" borderId="15" xfId="61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left" indent="2"/>
    </xf>
    <xf numFmtId="0" fontId="45" fillId="0" borderId="11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1" xfId="0" applyFont="1" applyBorder="1" applyAlignment="1">
      <alignment horizontal="center"/>
    </xf>
    <xf numFmtId="165" fontId="45" fillId="0" borderId="11" xfId="42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165" fontId="45" fillId="0" borderId="12" xfId="42" applyNumberFormat="1" applyFont="1" applyBorder="1" applyAlignment="1">
      <alignment/>
    </xf>
    <xf numFmtId="165" fontId="19" fillId="0" borderId="0" xfId="42" applyNumberFormat="1" applyFont="1" applyFill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14" fontId="46" fillId="0" borderId="0" xfId="0" applyNumberFormat="1" applyFont="1" applyFill="1" applyAlignment="1">
      <alignment/>
    </xf>
    <xf numFmtId="165" fontId="6" fillId="0" borderId="14" xfId="42" applyNumberFormat="1" applyFont="1" applyFill="1" applyBorder="1" applyAlignment="1">
      <alignment horizontal="center" vertical="center"/>
    </xf>
    <xf numFmtId="165" fontId="47" fillId="0" borderId="11" xfId="42" applyNumberFormat="1" applyFont="1" applyFill="1" applyBorder="1" applyAlignment="1">
      <alignment/>
    </xf>
    <xf numFmtId="165" fontId="46" fillId="0" borderId="0" xfId="0" applyNumberFormat="1" applyFont="1" applyFill="1" applyAlignment="1">
      <alignment/>
    </xf>
    <xf numFmtId="165" fontId="5" fillId="0" borderId="0" xfId="42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5" fontId="2" fillId="0" borderId="10" xfId="42" applyNumberFormat="1" applyFont="1" applyFill="1" applyBorder="1" applyAlignment="1">
      <alignment horizontal="center"/>
    </xf>
    <xf numFmtId="165" fontId="45" fillId="0" borderId="11" xfId="42" applyNumberFormat="1" applyFont="1" applyFill="1" applyBorder="1" applyAlignment="1">
      <alignment/>
    </xf>
    <xf numFmtId="165" fontId="45" fillId="0" borderId="12" xfId="42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43" fontId="13" fillId="0" borderId="11" xfId="42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3" fontId="13" fillId="0" borderId="12" xfId="42" applyFont="1" applyFill="1" applyBorder="1" applyAlignment="1">
      <alignment/>
    </xf>
    <xf numFmtId="10" fontId="13" fillId="0" borderId="0" xfId="61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2" xfId="42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40" fillId="0" borderId="0" xfId="42" applyNumberFormat="1" applyFont="1" applyFill="1" applyAlignment="1">
      <alignment/>
    </xf>
    <xf numFmtId="165" fontId="44" fillId="0" borderId="15" xfId="42" applyNumberFormat="1" applyFont="1" applyFill="1" applyBorder="1" applyAlignment="1">
      <alignment horizontal="center"/>
    </xf>
    <xf numFmtId="165" fontId="42" fillId="0" borderId="15" xfId="42" applyNumberFormat="1" applyFont="1" applyFill="1" applyBorder="1" applyAlignment="1">
      <alignment horizontal="center"/>
    </xf>
    <xf numFmtId="165" fontId="41" fillId="0" borderId="15" xfId="42" applyNumberFormat="1" applyFont="1" applyFill="1" applyBorder="1" applyAlignment="1">
      <alignment horizontal="center"/>
    </xf>
    <xf numFmtId="165" fontId="28" fillId="0" borderId="15" xfId="42" applyNumberFormat="1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165" fontId="20" fillId="0" borderId="15" xfId="42" applyNumberFormat="1" applyFont="1" applyFill="1" applyBorder="1" applyAlignment="1">
      <alignment horizontal="right"/>
    </xf>
    <xf numFmtId="165" fontId="20" fillId="0" borderId="15" xfId="42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165" fontId="30" fillId="0" borderId="0" xfId="57" applyNumberFormat="1" applyFont="1" applyFill="1" applyBorder="1" applyAlignment="1">
      <alignment horizontal="center"/>
      <protection/>
    </xf>
    <xf numFmtId="165" fontId="32" fillId="0" borderId="0" xfId="57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right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165" fontId="33" fillId="0" borderId="13" xfId="42" applyNumberFormat="1" applyFont="1" applyFill="1" applyBorder="1" applyAlignment="1">
      <alignment/>
    </xf>
    <xf numFmtId="0" fontId="29" fillId="0" borderId="11" xfId="0" applyFont="1" applyFill="1" applyBorder="1" applyAlignment="1">
      <alignment horizontal="left" vertical="center" indent="1"/>
    </xf>
    <xf numFmtId="0" fontId="29" fillId="0" borderId="11" xfId="0" applyFont="1" applyFill="1" applyBorder="1" applyAlignment="1" quotePrefix="1">
      <alignment horizontal="center"/>
    </xf>
    <xf numFmtId="3" fontId="29" fillId="0" borderId="11" xfId="0" applyNumberFormat="1" applyFont="1" applyFill="1" applyBorder="1" applyAlignment="1">
      <alignment/>
    </xf>
    <xf numFmtId="165" fontId="29" fillId="0" borderId="11" xfId="42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33" fillId="0" borderId="11" xfId="0" applyFont="1" applyFill="1" applyBorder="1" applyAlignment="1" quotePrefix="1">
      <alignment horizontal="left" vertical="center" indent="1"/>
    </xf>
    <xf numFmtId="0" fontId="33" fillId="0" borderId="11" xfId="0" applyFont="1" applyFill="1" applyBorder="1" applyAlignment="1" quotePrefix="1">
      <alignment horizontal="center"/>
    </xf>
    <xf numFmtId="3" fontId="33" fillId="0" borderId="11" xfId="0" applyNumberFormat="1" applyFont="1" applyFill="1" applyBorder="1" applyAlignment="1">
      <alignment horizontal="center"/>
    </xf>
    <xf numFmtId="165" fontId="33" fillId="0" borderId="11" xfId="42" applyNumberFormat="1" applyFont="1" applyFill="1" applyBorder="1" applyAlignment="1">
      <alignment/>
    </xf>
    <xf numFmtId="165" fontId="33" fillId="0" borderId="11" xfId="42" applyNumberFormat="1" applyFont="1" applyFill="1" applyBorder="1" applyAlignment="1">
      <alignment horizontal="center"/>
    </xf>
    <xf numFmtId="3" fontId="33" fillId="0" borderId="11" xfId="0" applyNumberFormat="1" applyFont="1" applyFill="1" applyBorder="1" applyAlignment="1">
      <alignment/>
    </xf>
    <xf numFmtId="37" fontId="33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left" vertical="center" wrapText="1" indent="1"/>
    </xf>
    <xf numFmtId="0" fontId="29" fillId="0" borderId="11" xfId="0" applyFont="1" applyFill="1" applyBorder="1" applyAlignment="1" quotePrefix="1">
      <alignment horizontal="center" vertical="center" wrapText="1"/>
    </xf>
    <xf numFmtId="3" fontId="29" fillId="0" borderId="11" xfId="0" applyNumberFormat="1" applyFont="1" applyFill="1" applyBorder="1" applyAlignment="1">
      <alignment vertical="center" wrapText="1"/>
    </xf>
    <xf numFmtId="165" fontId="29" fillId="0" borderId="11" xfId="42" applyNumberFormat="1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left" indent="1"/>
    </xf>
    <xf numFmtId="0" fontId="33" fillId="0" borderId="11" xfId="0" applyFont="1" applyFill="1" applyBorder="1" applyAlignment="1" quotePrefix="1">
      <alignment horizontal="left" vertical="justify" indent="1"/>
    </xf>
    <xf numFmtId="37" fontId="33" fillId="0" borderId="11" xfId="0" applyNumberFormat="1" applyFont="1" applyFill="1" applyBorder="1" applyAlignment="1">
      <alignment vertical="top"/>
    </xf>
    <xf numFmtId="165" fontId="33" fillId="0" borderId="11" xfId="42" applyNumberFormat="1" applyFont="1" applyFill="1" applyBorder="1" applyAlignment="1">
      <alignment vertical="top"/>
    </xf>
    <xf numFmtId="0" fontId="33" fillId="0" borderId="11" xfId="0" applyFont="1" applyFill="1" applyBorder="1" applyAlignment="1" quotePrefix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 quotePrefix="1">
      <alignment horizontal="center" vertical="center"/>
    </xf>
    <xf numFmtId="37" fontId="29" fillId="0" borderId="11" xfId="0" applyNumberFormat="1" applyFont="1" applyFill="1" applyBorder="1" applyAlignment="1">
      <alignment vertical="center"/>
    </xf>
    <xf numFmtId="165" fontId="29" fillId="0" borderId="11" xfId="42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top"/>
    </xf>
    <xf numFmtId="3" fontId="33" fillId="0" borderId="11" xfId="0" applyNumberFormat="1" applyFont="1" applyFill="1" applyBorder="1" applyAlignment="1">
      <alignment horizontal="right"/>
    </xf>
    <xf numFmtId="165" fontId="33" fillId="0" borderId="11" xfId="42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left" vertical="center" indent="1"/>
    </xf>
    <xf numFmtId="37" fontId="33" fillId="0" borderId="11" xfId="0" applyNumberFormat="1" applyFont="1" applyFill="1" applyBorder="1" applyAlignment="1">
      <alignment horizontal="center"/>
    </xf>
    <xf numFmtId="165" fontId="33" fillId="0" borderId="11" xfId="42" applyNumberFormat="1" applyFont="1" applyFill="1" applyBorder="1" applyAlignment="1">
      <alignment horizontal="center" vertical="center" wrapText="1"/>
    </xf>
    <xf numFmtId="165" fontId="33" fillId="0" borderId="11" xfId="42" applyNumberFormat="1" applyFont="1" applyFill="1" applyBorder="1" applyAlignment="1">
      <alignment vertical="center" wrapText="1"/>
    </xf>
    <xf numFmtId="37" fontId="29" fillId="0" borderId="11" xfId="0" applyNumberFormat="1" applyFont="1" applyFill="1" applyBorder="1" applyAlignment="1">
      <alignment horizontal="center"/>
    </xf>
    <xf numFmtId="37" fontId="29" fillId="0" borderId="11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left" vertical="center" wrapText="1" indent="1"/>
    </xf>
    <xf numFmtId="0" fontId="33" fillId="0" borderId="11" xfId="0" applyFont="1" applyFill="1" applyBorder="1" applyAlignment="1">
      <alignment horizontal="center" vertical="center" wrapText="1"/>
    </xf>
    <xf numFmtId="37" fontId="33" fillId="0" borderId="11" xfId="0" applyNumberFormat="1" applyFont="1" applyFill="1" applyBorder="1" applyAlignment="1">
      <alignment/>
    </xf>
    <xf numFmtId="165" fontId="33" fillId="0" borderId="11" xfId="42" applyNumberFormat="1" applyFont="1" applyFill="1" applyBorder="1" applyAlignment="1">
      <alignment/>
    </xf>
    <xf numFmtId="165" fontId="29" fillId="0" borderId="11" xfId="42" applyNumberFormat="1" applyFont="1" applyFill="1" applyBorder="1" applyAlignment="1" quotePrefix="1">
      <alignment horizontal="center"/>
    </xf>
    <xf numFmtId="165" fontId="29" fillId="0" borderId="11" xfId="42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 indent="1"/>
    </xf>
    <xf numFmtId="3" fontId="29" fillId="0" borderId="12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/>
    </xf>
    <xf numFmtId="165" fontId="29" fillId="0" borderId="12" xfId="42" applyNumberFormat="1" applyFont="1" applyFill="1" applyBorder="1" applyAlignment="1">
      <alignment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 quotePrefix="1">
      <alignment horizontal="center" vertical="center"/>
    </xf>
    <xf numFmtId="37" fontId="33" fillId="0" borderId="11" xfId="0" applyNumberFormat="1" applyFont="1" applyFill="1" applyBorder="1" applyAlignment="1">
      <alignment vertical="center"/>
    </xf>
    <xf numFmtId="165" fontId="33" fillId="0" borderId="11" xfId="42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 quotePrefix="1">
      <alignment horizontal="center" vertical="center"/>
    </xf>
    <xf numFmtId="37" fontId="33" fillId="0" borderId="12" xfId="0" applyNumberFormat="1" applyFont="1" applyFill="1" applyBorder="1" applyAlignment="1">
      <alignment vertical="center"/>
    </xf>
    <xf numFmtId="165" fontId="33" fillId="0" borderId="12" xfId="42" applyNumberFormat="1" applyFont="1" applyFill="1" applyBorder="1" applyAlignment="1">
      <alignment/>
    </xf>
    <xf numFmtId="49" fontId="5" fillId="0" borderId="15" xfId="0" applyNumberFormat="1" applyFont="1" applyBorder="1" applyAlignment="1" quotePrefix="1">
      <alignment horizontal="left" indent="2"/>
    </xf>
    <xf numFmtId="0" fontId="20" fillId="0" borderId="18" xfId="0" applyFont="1" applyFill="1" applyBorder="1" applyAlignment="1">
      <alignment/>
    </xf>
    <xf numFmtId="165" fontId="17" fillId="0" borderId="18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 indent="2"/>
    </xf>
    <xf numFmtId="165" fontId="49" fillId="0" borderId="0" xfId="0" applyNumberFormat="1" applyFont="1" applyFill="1" applyAlignment="1">
      <alignment/>
    </xf>
    <xf numFmtId="0" fontId="50" fillId="0" borderId="15" xfId="0" applyFont="1" applyFill="1" applyBorder="1" applyAlignment="1">
      <alignment/>
    </xf>
    <xf numFmtId="165" fontId="51" fillId="0" borderId="11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/>
    </xf>
    <xf numFmtId="49" fontId="17" fillId="0" borderId="15" xfId="0" applyNumberFormat="1" applyFont="1" applyFill="1" applyBorder="1" applyAlignment="1" quotePrefix="1">
      <alignment horizontal="left" indent="2"/>
    </xf>
    <xf numFmtId="49" fontId="17" fillId="0" borderId="15" xfId="0" applyNumberFormat="1" applyFont="1" applyFill="1" applyBorder="1" applyAlignment="1" quotePrefix="1">
      <alignment/>
    </xf>
    <xf numFmtId="49" fontId="6" fillId="0" borderId="15" xfId="0" applyNumberFormat="1" applyFont="1" applyFill="1" applyBorder="1" applyAlignment="1">
      <alignment horizontal="left" indent="1"/>
    </xf>
    <xf numFmtId="49" fontId="17" fillId="0" borderId="15" xfId="0" applyNumberFormat="1" applyFont="1" applyFill="1" applyBorder="1" applyAlignment="1">
      <alignment horizontal="left" indent="1"/>
    </xf>
    <xf numFmtId="49" fontId="25" fillId="0" borderId="15" xfId="0" applyNumberFormat="1" applyFont="1" applyFill="1" applyBorder="1" applyAlignment="1">
      <alignment horizontal="left" indent="1"/>
    </xf>
    <xf numFmtId="49" fontId="5" fillId="0" borderId="15" xfId="0" applyNumberFormat="1" applyFont="1" applyBorder="1" applyAlignment="1" quotePrefix="1">
      <alignment horizontal="left" indent="4"/>
    </xf>
    <xf numFmtId="49" fontId="17" fillId="0" borderId="0" xfId="0" applyNumberFormat="1" applyFont="1" applyFill="1" applyBorder="1" applyAlignment="1">
      <alignment/>
    </xf>
    <xf numFmtId="165" fontId="17" fillId="0" borderId="15" xfId="42" applyNumberFormat="1" applyFont="1" applyFill="1" applyBorder="1" applyAlignment="1">
      <alignment/>
    </xf>
    <xf numFmtId="165" fontId="6" fillId="0" borderId="15" xfId="42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 quotePrefix="1">
      <alignment vertical="justify"/>
    </xf>
    <xf numFmtId="43" fontId="20" fillId="0" borderId="15" xfId="42" applyFont="1" applyFill="1" applyBorder="1" applyAlignment="1">
      <alignment/>
    </xf>
    <xf numFmtId="165" fontId="52" fillId="0" borderId="11" xfId="42" applyNumberFormat="1" applyFont="1" applyFill="1" applyBorder="1" applyAlignment="1">
      <alignment/>
    </xf>
    <xf numFmtId="165" fontId="17" fillId="0" borderId="18" xfId="42" applyNumberFormat="1" applyFont="1" applyFill="1" applyBorder="1" applyAlignment="1">
      <alignment horizontal="center"/>
    </xf>
    <xf numFmtId="165" fontId="0" fillId="33" borderId="0" xfId="0" applyNumberFormat="1" applyFont="1" applyFill="1" applyAlignment="1">
      <alignment/>
    </xf>
    <xf numFmtId="49" fontId="53" fillId="0" borderId="15" xfId="0" applyNumberFormat="1" applyFont="1" applyFill="1" applyBorder="1" applyAlignment="1">
      <alignment horizontal="left" indent="1"/>
    </xf>
    <xf numFmtId="165" fontId="54" fillId="0" borderId="15" xfId="42" applyNumberFormat="1" applyFont="1" applyFill="1" applyBorder="1" applyAlignment="1">
      <alignment/>
    </xf>
    <xf numFmtId="0" fontId="55" fillId="0" borderId="15" xfId="0" applyFont="1" applyFill="1" applyBorder="1" applyAlignment="1" quotePrefix="1">
      <alignment/>
    </xf>
    <xf numFmtId="165" fontId="55" fillId="0" borderId="15" xfId="42" applyNumberFormat="1" applyFont="1" applyFill="1" applyBorder="1" applyAlignment="1">
      <alignment/>
    </xf>
    <xf numFmtId="165" fontId="55" fillId="0" borderId="15" xfId="42" applyNumberFormat="1" applyFont="1" applyFill="1" applyBorder="1" applyAlignment="1">
      <alignment horizontal="center"/>
    </xf>
    <xf numFmtId="165" fontId="41" fillId="0" borderId="15" xfId="0" applyNumberFormat="1" applyFont="1" applyFill="1" applyBorder="1" applyAlignment="1">
      <alignment/>
    </xf>
    <xf numFmtId="165" fontId="56" fillId="0" borderId="17" xfId="42" applyNumberFormat="1" applyFont="1" applyFill="1" applyBorder="1" applyAlignment="1">
      <alignment/>
    </xf>
    <xf numFmtId="165" fontId="48" fillId="0" borderId="15" xfId="0" applyNumberFormat="1" applyFont="1" applyFill="1" applyBorder="1" applyAlignment="1">
      <alignment/>
    </xf>
    <xf numFmtId="0" fontId="48" fillId="0" borderId="15" xfId="0" applyFont="1" applyFill="1" applyBorder="1" applyAlignment="1">
      <alignment/>
    </xf>
    <xf numFmtId="3" fontId="48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165" fontId="48" fillId="0" borderId="18" xfId="0" applyNumberFormat="1" applyFont="1" applyFill="1" applyBorder="1" applyAlignment="1">
      <alignment/>
    </xf>
    <xf numFmtId="165" fontId="48" fillId="0" borderId="18" xfId="42" applyNumberFormat="1" applyFont="1" applyFill="1" applyBorder="1" applyAlignment="1">
      <alignment/>
    </xf>
    <xf numFmtId="165" fontId="48" fillId="0" borderId="0" xfId="42" applyNumberFormat="1" applyFont="1" applyFill="1" applyBorder="1" applyAlignment="1">
      <alignment/>
    </xf>
    <xf numFmtId="165" fontId="48" fillId="0" borderId="20" xfId="42" applyNumberFormat="1" applyFont="1" applyFill="1" applyBorder="1" applyAlignment="1">
      <alignment/>
    </xf>
    <xf numFmtId="165" fontId="48" fillId="0" borderId="15" xfId="42" applyNumberFormat="1" applyFont="1" applyFill="1" applyBorder="1" applyAlignment="1">
      <alignment/>
    </xf>
    <xf numFmtId="165" fontId="57" fillId="0" borderId="15" xfId="42" applyNumberFormat="1" applyFont="1" applyFill="1" applyBorder="1" applyAlignment="1">
      <alignment horizontal="center"/>
    </xf>
    <xf numFmtId="165" fontId="57" fillId="0" borderId="18" xfId="42" applyNumberFormat="1" applyFont="1" applyFill="1" applyBorder="1" applyAlignment="1">
      <alignment horizontal="center"/>
    </xf>
    <xf numFmtId="165" fontId="48" fillId="0" borderId="18" xfId="42" applyNumberFormat="1" applyFont="1" applyFill="1" applyBorder="1" applyAlignment="1">
      <alignment horizontal="center"/>
    </xf>
    <xf numFmtId="165" fontId="48" fillId="0" borderId="15" xfId="42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 quotePrefix="1">
      <alignment vertical="justify"/>
    </xf>
    <xf numFmtId="165" fontId="58" fillId="0" borderId="15" xfId="42" applyNumberFormat="1" applyFont="1" applyFill="1" applyBorder="1" applyAlignment="1">
      <alignment horizontal="center"/>
    </xf>
    <xf numFmtId="43" fontId="48" fillId="0" borderId="15" xfId="42" applyFont="1" applyFill="1" applyBorder="1" applyAlignment="1">
      <alignment/>
    </xf>
    <xf numFmtId="165" fontId="57" fillId="0" borderId="15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65" fontId="57" fillId="0" borderId="15" xfId="42" applyNumberFormat="1" applyFont="1" applyFill="1" applyBorder="1" applyAlignment="1">
      <alignment/>
    </xf>
    <xf numFmtId="165" fontId="59" fillId="0" borderId="0" xfId="0" applyNumberFormat="1" applyFont="1" applyFill="1" applyBorder="1" applyAlignment="1">
      <alignment/>
    </xf>
    <xf numFmtId="43" fontId="52" fillId="0" borderId="15" xfId="42" applyFont="1" applyFill="1" applyBorder="1" applyAlignment="1">
      <alignment horizontal="center"/>
    </xf>
    <xf numFmtId="165" fontId="52" fillId="0" borderId="15" xfId="42" applyNumberFormat="1" applyFont="1" applyFill="1" applyBorder="1" applyAlignment="1">
      <alignment horizontal="right"/>
    </xf>
    <xf numFmtId="165" fontId="52" fillId="0" borderId="0" xfId="42" applyNumberFormat="1" applyFont="1" applyFill="1" applyBorder="1" applyAlignment="1">
      <alignment/>
    </xf>
    <xf numFmtId="165" fontId="52" fillId="0" borderId="15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5" fontId="6" fillId="0" borderId="0" xfId="42" applyNumberFormat="1" applyFont="1" applyFill="1" applyAlignment="1">
      <alignment/>
    </xf>
    <xf numFmtId="165" fontId="52" fillId="0" borderId="15" xfId="0" applyNumberFormat="1" applyFont="1" applyFill="1" applyBorder="1" applyAlignment="1">
      <alignment/>
    </xf>
    <xf numFmtId="165" fontId="6" fillId="0" borderId="0" xfId="42" applyNumberFormat="1" applyFont="1" applyFill="1" applyAlignment="1">
      <alignment horizontal="center"/>
    </xf>
    <xf numFmtId="165" fontId="41" fillId="0" borderId="15" xfId="42" applyNumberFormat="1" applyFont="1" applyFill="1" applyBorder="1" applyAlignment="1">
      <alignment/>
    </xf>
    <xf numFmtId="49" fontId="17" fillId="0" borderId="15" xfId="0" applyNumberFormat="1" applyFont="1" applyFill="1" applyBorder="1" applyAlignment="1" quotePrefix="1">
      <alignment horizontal="left" indent="4"/>
    </xf>
    <xf numFmtId="43" fontId="17" fillId="0" borderId="15" xfId="42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right"/>
    </xf>
    <xf numFmtId="0" fontId="17" fillId="0" borderId="15" xfId="42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9" fontId="20" fillId="0" borderId="15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horizontal="left" indent="3"/>
    </xf>
    <xf numFmtId="49" fontId="17" fillId="0" borderId="15" xfId="0" applyNumberFormat="1" applyFont="1" applyFill="1" applyBorder="1" applyAlignment="1">
      <alignment horizontal="left"/>
    </xf>
    <xf numFmtId="49" fontId="17" fillId="0" borderId="15" xfId="0" applyNumberFormat="1" applyFont="1" applyFill="1" applyBorder="1" applyAlignment="1" quotePrefix="1">
      <alignment/>
    </xf>
    <xf numFmtId="49" fontId="17" fillId="0" borderId="15" xfId="0" applyNumberFormat="1" applyFont="1" applyFill="1" applyBorder="1" applyAlignment="1" quotePrefix="1">
      <alignment horizontal="left" indent="3"/>
    </xf>
    <xf numFmtId="49" fontId="24" fillId="0" borderId="15" xfId="0" applyNumberFormat="1" applyFont="1" applyFill="1" applyBorder="1" applyAlignment="1">
      <alignment horizontal="left"/>
    </xf>
    <xf numFmtId="10" fontId="20" fillId="0" borderId="15" xfId="61" applyNumberFormat="1" applyFont="1" applyFill="1" applyBorder="1" applyAlignment="1">
      <alignment/>
    </xf>
    <xf numFmtId="165" fontId="0" fillId="0" borderId="0" xfId="42" applyNumberFormat="1" applyAlignment="1">
      <alignment horizontal="center"/>
    </xf>
    <xf numFmtId="43" fontId="20" fillId="0" borderId="15" xfId="42" applyFont="1" applyFill="1" applyBorder="1" applyAlignment="1">
      <alignment horizontal="center"/>
    </xf>
    <xf numFmtId="9" fontId="20" fillId="0" borderId="15" xfId="61" applyFont="1" applyFill="1" applyBorder="1" applyAlignment="1">
      <alignment/>
    </xf>
    <xf numFmtId="9" fontId="17" fillId="0" borderId="15" xfId="61" applyFont="1" applyFill="1" applyBorder="1" applyAlignment="1">
      <alignment/>
    </xf>
    <xf numFmtId="0" fontId="24" fillId="0" borderId="15" xfId="0" applyFont="1" applyFill="1" applyBorder="1" applyAlignment="1" quotePrefix="1">
      <alignment horizontal="left" indent="3"/>
    </xf>
    <xf numFmtId="0" fontId="5" fillId="0" borderId="13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42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165" fontId="6" fillId="0" borderId="12" xfId="42" applyNumberFormat="1" applyFont="1" applyFill="1" applyBorder="1" applyAlignment="1">
      <alignment horizontal="center"/>
    </xf>
    <xf numFmtId="49" fontId="60" fillId="0" borderId="15" xfId="0" applyNumberFormat="1" applyFont="1" applyFill="1" applyBorder="1" applyAlignment="1">
      <alignment/>
    </xf>
    <xf numFmtId="49" fontId="61" fillId="0" borderId="15" xfId="0" applyNumberFormat="1" applyFont="1" applyFill="1" applyBorder="1" applyAlignment="1">
      <alignment horizontal="left" indent="1"/>
    </xf>
    <xf numFmtId="165" fontId="2" fillId="0" borderId="0" xfId="0" applyNumberFormat="1" applyFont="1" applyFill="1" applyAlignment="1">
      <alignment/>
    </xf>
    <xf numFmtId="49" fontId="62" fillId="0" borderId="15" xfId="0" applyNumberFormat="1" applyFont="1" applyFill="1" applyBorder="1" applyAlignment="1">
      <alignment horizontal="left" indent="2"/>
    </xf>
    <xf numFmtId="49" fontId="17" fillId="0" borderId="15" xfId="42" applyNumberFormat="1" applyFont="1" applyFill="1" applyBorder="1" applyAlignment="1">
      <alignment horizontal="left"/>
    </xf>
    <xf numFmtId="165" fontId="63" fillId="0" borderId="0" xfId="42" applyNumberFormat="1" applyFont="1" applyFill="1" applyBorder="1" applyAlignment="1">
      <alignment/>
    </xf>
    <xf numFmtId="165" fontId="17" fillId="0" borderId="20" xfId="42" applyNumberFormat="1" applyFont="1" applyFill="1" applyBorder="1" applyAlignment="1">
      <alignment horizontal="right"/>
    </xf>
    <xf numFmtId="43" fontId="48" fillId="0" borderId="15" xfId="42" applyFont="1" applyFill="1" applyBorder="1" applyAlignment="1">
      <alignment horizontal="center"/>
    </xf>
    <xf numFmtId="0" fontId="17" fillId="0" borderId="15" xfId="0" applyFont="1" applyFill="1" applyBorder="1" applyAlignment="1" quotePrefix="1">
      <alignment horizontal="left" wrapText="1"/>
    </xf>
    <xf numFmtId="0" fontId="17" fillId="0" borderId="11" xfId="58" applyFont="1" applyFill="1" applyBorder="1">
      <alignment/>
      <protection/>
    </xf>
    <xf numFmtId="0" fontId="13" fillId="0" borderId="0" xfId="0" applyFont="1" applyFill="1" applyBorder="1" applyAlignment="1">
      <alignment horizontal="left"/>
    </xf>
    <xf numFmtId="165" fontId="20" fillId="0" borderId="10" xfId="42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5" fontId="17" fillId="0" borderId="21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indent="1"/>
    </xf>
    <xf numFmtId="165" fontId="17" fillId="0" borderId="11" xfId="0" applyNumberFormat="1" applyFont="1" applyFill="1" applyBorder="1" applyAlignment="1">
      <alignment/>
    </xf>
    <xf numFmtId="198" fontId="17" fillId="0" borderId="11" xfId="42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indent="1"/>
    </xf>
    <xf numFmtId="0" fontId="17" fillId="0" borderId="34" xfId="0" applyFont="1" applyFill="1" applyBorder="1" applyAlignment="1">
      <alignment/>
    </xf>
    <xf numFmtId="165" fontId="17" fillId="0" borderId="35" xfId="42" applyNumberFormat="1" applyFont="1" applyFill="1" applyBorder="1" applyAlignment="1">
      <alignment/>
    </xf>
    <xf numFmtId="165" fontId="17" fillId="0" borderId="36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6" fillId="0" borderId="0" xfId="42" applyNumberFormat="1" applyFont="1" applyAlignment="1">
      <alignment horizontal="center"/>
    </xf>
    <xf numFmtId="165" fontId="19" fillId="0" borderId="0" xfId="42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justify"/>
    </xf>
    <xf numFmtId="0" fontId="6" fillId="0" borderId="25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6" fillId="0" borderId="24" xfId="42" applyNumberFormat="1" applyFont="1" applyFill="1" applyBorder="1" applyAlignment="1">
      <alignment horizontal="center" vertical="center"/>
    </xf>
    <xf numFmtId="165" fontId="6" fillId="0" borderId="25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165" fontId="20" fillId="0" borderId="15" xfId="42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wrapText="1" indent="1"/>
    </xf>
    <xf numFmtId="165" fontId="17" fillId="0" borderId="10" xfId="42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165" fontId="17" fillId="0" borderId="14" xfId="42" applyNumberFormat="1" applyFont="1" applyFill="1" applyBorder="1" applyAlignment="1">
      <alignment horizontal="center" vertical="center" wrapText="1"/>
    </xf>
    <xf numFmtId="165" fontId="17" fillId="0" borderId="17" xfId="42" applyNumberFormat="1" applyFont="1" applyFill="1" applyBorder="1" applyAlignment="1">
      <alignment horizontal="center" vertical="center" wrapText="1"/>
    </xf>
    <xf numFmtId="165" fontId="17" fillId="0" borderId="32" xfId="42" applyNumberFormat="1" applyFont="1" applyFill="1" applyBorder="1" applyAlignment="1">
      <alignment horizontal="center" vertical="center" wrapText="1"/>
    </xf>
    <xf numFmtId="165" fontId="17" fillId="0" borderId="14" xfId="42" applyNumberFormat="1" applyFont="1" applyFill="1" applyBorder="1" applyAlignment="1">
      <alignment horizontal="center" vertical="justify"/>
    </xf>
    <xf numFmtId="165" fontId="17" fillId="0" borderId="17" xfId="42" applyNumberFormat="1" applyFont="1" applyFill="1" applyBorder="1" applyAlignment="1">
      <alignment horizontal="center" vertical="justify"/>
    </xf>
    <xf numFmtId="165" fontId="17" fillId="0" borderId="32" xfId="42" applyNumberFormat="1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65" fontId="17" fillId="0" borderId="14" xfId="42" applyNumberFormat="1" applyFont="1" applyFill="1" applyBorder="1" applyAlignment="1">
      <alignment horizontal="center" vertical="center"/>
    </xf>
    <xf numFmtId="165" fontId="17" fillId="0" borderId="17" xfId="42" applyNumberFormat="1" applyFont="1" applyFill="1" applyBorder="1" applyAlignment="1">
      <alignment horizontal="center" vertical="center"/>
    </xf>
    <xf numFmtId="165" fontId="17" fillId="0" borderId="32" xfId="42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 quotePrefix="1">
      <alignment horizontal="left" wrapText="1"/>
    </xf>
    <xf numFmtId="165" fontId="20" fillId="0" borderId="10" xfId="42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 horizontal="center" vertical="center"/>
    </xf>
    <xf numFmtId="165" fontId="20" fillId="0" borderId="10" xfId="42" applyNumberFormat="1" applyFont="1" applyFill="1" applyBorder="1" applyAlignment="1">
      <alignment horizontal="center" vertical="justify"/>
    </xf>
    <xf numFmtId="49" fontId="5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24" fillId="0" borderId="15" xfId="0" applyNumberFormat="1" applyFont="1" applyFill="1" applyBorder="1" applyAlignment="1">
      <alignment horizontal="left" vertical="justify"/>
    </xf>
    <xf numFmtId="49" fontId="5" fillId="0" borderId="15" xfId="0" applyNumberFormat="1" applyFont="1" applyBorder="1" applyAlignment="1" quotePrefix="1">
      <alignment horizontal="left" vertical="justify" wrapText="1" indent="2"/>
    </xf>
    <xf numFmtId="165" fontId="17" fillId="0" borderId="0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5" fillId="0" borderId="0" xfId="42" applyNumberFormat="1" applyFont="1" applyFill="1" applyAlignment="1">
      <alignment horizontal="center"/>
    </xf>
    <xf numFmtId="165" fontId="6" fillId="0" borderId="0" xfId="42" applyNumberFormat="1" applyFont="1" applyFill="1" applyAlignment="1">
      <alignment horizontal="center"/>
    </xf>
    <xf numFmtId="3" fontId="33" fillId="0" borderId="0" xfId="0" applyNumberFormat="1" applyFont="1" applyFill="1" applyBorder="1" applyAlignment="1">
      <alignment horizontal="right"/>
    </xf>
    <xf numFmtId="164" fontId="29" fillId="0" borderId="14" xfId="42" applyNumberFormat="1" applyFont="1" applyFill="1" applyBorder="1" applyAlignment="1">
      <alignment horizontal="center" vertical="center" wrapText="1"/>
    </xf>
    <xf numFmtId="164" fontId="29" fillId="0" borderId="32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4" fillId="0" borderId="0" xfId="44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 wrapText="1"/>
    </xf>
    <xf numFmtId="3" fontId="29" fillId="0" borderId="32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QKD2" xfId="57"/>
    <cellStyle name="Normal_TMBCTC 6 chinhthue TNDNmiengia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0</xdr:rowOff>
    </xdr:from>
    <xdr:to>
      <xdr:col>12</xdr:col>
      <xdr:colOff>1114425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0"/>
          <a:ext cx="2409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Bieåu soá B02-DN</a:t>
          </a:r>
          <a:r>
            <a:rPr lang="en-US" cap="none" sz="10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Ban haønh theo QÑ soá 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 15/2006/QÑ-BTC ngaøy 20/03/2006 cuûa Boä Tröôûng BTC)
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C39">
      <selection activeCell="G50" sqref="G50"/>
    </sheetView>
  </sheetViews>
  <sheetFormatPr defaultColWidth="8.796875" defaultRowHeight="15"/>
  <cols>
    <col min="1" max="1" width="6" style="97" customWidth="1"/>
    <col min="2" max="2" width="41.8984375" style="41" customWidth="1"/>
    <col min="3" max="3" width="18" style="41" customWidth="1"/>
    <col min="4" max="4" width="17.69921875" style="98" customWidth="1"/>
    <col min="5" max="5" width="13.19921875" style="41" bestFit="1" customWidth="1"/>
    <col min="6" max="16384" width="9" style="41" customWidth="1"/>
  </cols>
  <sheetData>
    <row r="1" spans="1:4" ht="17.25">
      <c r="A1" s="45" t="s">
        <v>206</v>
      </c>
      <c r="C1" s="1"/>
      <c r="D1" s="82"/>
    </row>
    <row r="2" spans="1:4" ht="17.25">
      <c r="A2" s="35" t="s">
        <v>225</v>
      </c>
      <c r="C2" s="1"/>
      <c r="D2" s="82"/>
    </row>
    <row r="3" spans="3:4" ht="17.25">
      <c r="C3" s="1"/>
      <c r="D3" s="82"/>
    </row>
    <row r="4" spans="3:4" ht="17.25" hidden="1">
      <c r="C4" s="82"/>
      <c r="D4" s="82"/>
    </row>
    <row r="5" spans="1:4" ht="21.75">
      <c r="A5" s="533" t="s">
        <v>347</v>
      </c>
      <c r="B5" s="533"/>
      <c r="C5" s="533"/>
      <c r="D5" s="533"/>
    </row>
    <row r="6" spans="1:4" ht="17.25">
      <c r="A6" s="535" t="s">
        <v>329</v>
      </c>
      <c r="B6" s="535"/>
      <c r="C6" s="535"/>
      <c r="D6" s="535"/>
    </row>
    <row r="7" spans="1:4" ht="17.25">
      <c r="A7" s="23"/>
      <c r="B7" s="23"/>
      <c r="C7" s="23"/>
      <c r="D7" s="23"/>
    </row>
    <row r="8" spans="1:4" ht="17.25">
      <c r="A8" s="534" t="s">
        <v>346</v>
      </c>
      <c r="B8" s="534"/>
      <c r="C8" s="534"/>
      <c r="D8" s="534"/>
    </row>
    <row r="9" spans="1:4" ht="17.25">
      <c r="A9" s="38"/>
      <c r="B9" s="23"/>
      <c r="C9" s="25"/>
      <c r="D9" s="25" t="s">
        <v>299</v>
      </c>
    </row>
    <row r="11" spans="1:4" s="24" customFormat="1" ht="16.5">
      <c r="A11" s="531" t="s">
        <v>120</v>
      </c>
      <c r="B11" s="529" t="s">
        <v>121</v>
      </c>
      <c r="C11" s="529" t="s">
        <v>369</v>
      </c>
      <c r="D11" s="529" t="s">
        <v>370</v>
      </c>
    </row>
    <row r="12" spans="1:4" s="24" customFormat="1" ht="16.5">
      <c r="A12" s="532"/>
      <c r="B12" s="530"/>
      <c r="C12" s="530"/>
      <c r="D12" s="530"/>
    </row>
    <row r="13" spans="1:4" s="21" customFormat="1" ht="18.75" customHeight="1">
      <c r="A13" s="110" t="s">
        <v>126</v>
      </c>
      <c r="B13" s="111" t="s">
        <v>367</v>
      </c>
      <c r="C13" s="112">
        <v>117851578013</v>
      </c>
      <c r="D13" s="112">
        <v>126948372636</v>
      </c>
    </row>
    <row r="14" spans="1:4" s="34" customFormat="1" ht="16.5">
      <c r="A14" s="60">
        <v>1</v>
      </c>
      <c r="B14" s="61" t="s">
        <v>368</v>
      </c>
      <c r="C14" s="28">
        <v>25635489476</v>
      </c>
      <c r="D14" s="28">
        <v>11919262771</v>
      </c>
    </row>
    <row r="15" spans="1:4" ht="17.25" customHeight="1">
      <c r="A15" s="60">
        <v>2</v>
      </c>
      <c r="B15" s="61" t="s">
        <v>129</v>
      </c>
      <c r="C15" s="28">
        <v>10000000</v>
      </c>
      <c r="D15" s="28">
        <v>320000000</v>
      </c>
    </row>
    <row r="16" spans="1:4" s="34" customFormat="1" ht="16.5">
      <c r="A16" s="60">
        <v>3</v>
      </c>
      <c r="B16" s="61" t="s">
        <v>371</v>
      </c>
      <c r="C16" s="28">
        <v>36774059904</v>
      </c>
      <c r="D16" s="28">
        <v>53330784449</v>
      </c>
    </row>
    <row r="17" spans="1:4" s="34" customFormat="1" ht="16.5">
      <c r="A17" s="60">
        <v>4</v>
      </c>
      <c r="B17" s="61" t="s">
        <v>138</v>
      </c>
      <c r="C17" s="28">
        <v>53217778410</v>
      </c>
      <c r="D17" s="28">
        <v>57152140363</v>
      </c>
    </row>
    <row r="18" spans="1:4" s="34" customFormat="1" ht="16.5">
      <c r="A18" s="60">
        <v>5</v>
      </c>
      <c r="B18" s="61" t="s">
        <v>301</v>
      </c>
      <c r="C18" s="28">
        <v>2214250223</v>
      </c>
      <c r="D18" s="28">
        <v>4226185053</v>
      </c>
    </row>
    <row r="19" spans="1:4" s="34" customFormat="1" ht="16.5" customHeight="1">
      <c r="A19" s="60"/>
      <c r="B19" s="61"/>
      <c r="C19" s="28"/>
      <c r="D19" s="28"/>
    </row>
    <row r="20" spans="1:4" s="34" customFormat="1" ht="17.25">
      <c r="A20" s="63" t="s">
        <v>128</v>
      </c>
      <c r="B20" s="64" t="s">
        <v>303</v>
      </c>
      <c r="C20" s="66">
        <v>95098198186</v>
      </c>
      <c r="D20" s="66">
        <v>93489191711</v>
      </c>
    </row>
    <row r="21" spans="1:4" s="21" customFormat="1" ht="16.5" customHeight="1">
      <c r="A21" s="60">
        <v>1</v>
      </c>
      <c r="B21" s="61" t="s">
        <v>698</v>
      </c>
      <c r="C21" s="28">
        <v>25728361</v>
      </c>
      <c r="D21" s="28">
        <v>25728361</v>
      </c>
    </row>
    <row r="22" spans="1:4" ht="17.25" customHeight="1">
      <c r="A22" s="60">
        <v>2</v>
      </c>
      <c r="B22" s="61" t="s">
        <v>307</v>
      </c>
      <c r="C22" s="28">
        <v>71126107479</v>
      </c>
      <c r="D22" s="28">
        <v>69597427969</v>
      </c>
    </row>
    <row r="23" spans="1:4" ht="17.25" customHeight="1">
      <c r="A23" s="60"/>
      <c r="B23" s="209" t="s">
        <v>141</v>
      </c>
      <c r="C23" s="28">
        <v>59096416570</v>
      </c>
      <c r="D23" s="28">
        <v>57567737060</v>
      </c>
    </row>
    <row r="24" spans="1:4" ht="17.25" customHeight="1">
      <c r="A24" s="78"/>
      <c r="B24" s="209" t="s">
        <v>150</v>
      </c>
      <c r="C24" s="81">
        <v>0</v>
      </c>
      <c r="D24" s="81">
        <v>0</v>
      </c>
    </row>
    <row r="25" spans="1:4" ht="17.25" customHeight="1">
      <c r="A25" s="78"/>
      <c r="B25" s="210" t="s">
        <v>149</v>
      </c>
      <c r="C25" s="81">
        <v>0</v>
      </c>
      <c r="D25" s="81">
        <v>0</v>
      </c>
    </row>
    <row r="26" spans="1:4" s="183" customFormat="1" ht="16.5" customHeight="1">
      <c r="A26" s="60"/>
      <c r="B26" s="209" t="s">
        <v>153</v>
      </c>
      <c r="C26" s="28">
        <v>12029690909</v>
      </c>
      <c r="D26" s="28">
        <v>12029690909</v>
      </c>
    </row>
    <row r="27" spans="1:4" s="44" customFormat="1" ht="17.25">
      <c r="A27" s="60">
        <v>3</v>
      </c>
      <c r="B27" s="61" t="s">
        <v>311</v>
      </c>
      <c r="C27" s="28">
        <v>0</v>
      </c>
      <c r="D27" s="28">
        <v>0</v>
      </c>
    </row>
    <row r="28" spans="1:4" s="44" customFormat="1" ht="17.25">
      <c r="A28" s="60">
        <v>4</v>
      </c>
      <c r="B28" s="61" t="s">
        <v>151</v>
      </c>
      <c r="C28" s="28">
        <v>22763862467</v>
      </c>
      <c r="D28" s="28">
        <v>22763862467</v>
      </c>
    </row>
    <row r="29" spans="1:5" s="44" customFormat="1" ht="17.25">
      <c r="A29" s="60"/>
      <c r="B29" s="209" t="s">
        <v>151</v>
      </c>
      <c r="C29" s="28">
        <v>25694962467</v>
      </c>
      <c r="D29" s="28">
        <v>25694962467</v>
      </c>
      <c r="E29" s="429">
        <v>0</v>
      </c>
    </row>
    <row r="30" spans="1:4" s="44" customFormat="1" ht="17.25">
      <c r="A30" s="60"/>
      <c r="B30" s="428" t="s">
        <v>529</v>
      </c>
      <c r="C30" s="91">
        <v>-2931100000</v>
      </c>
      <c r="D30" s="91">
        <v>-2931100000</v>
      </c>
    </row>
    <row r="31" spans="1:4" s="44" customFormat="1" ht="17.25">
      <c r="A31" s="60">
        <v>5</v>
      </c>
      <c r="B31" s="61" t="s">
        <v>317</v>
      </c>
      <c r="C31" s="28">
        <v>1182499879</v>
      </c>
      <c r="D31" s="28">
        <v>1102172914</v>
      </c>
    </row>
    <row r="32" spans="1:4" s="21" customFormat="1" ht="17.25">
      <c r="A32" s="211" t="s">
        <v>131</v>
      </c>
      <c r="B32" s="212" t="s">
        <v>699</v>
      </c>
      <c r="C32" s="180">
        <v>212949776199</v>
      </c>
      <c r="D32" s="180">
        <v>220437564347</v>
      </c>
    </row>
    <row r="33" spans="1:4" s="34" customFormat="1" ht="17.25">
      <c r="A33" s="63" t="s">
        <v>137</v>
      </c>
      <c r="B33" s="64" t="s">
        <v>156</v>
      </c>
      <c r="C33" s="66">
        <v>87298767425</v>
      </c>
      <c r="D33" s="66">
        <v>90882431564</v>
      </c>
    </row>
    <row r="34" spans="1:4" ht="17.25" customHeight="1">
      <c r="A34" s="60">
        <v>1</v>
      </c>
      <c r="B34" s="61" t="s">
        <v>157</v>
      </c>
      <c r="C34" s="28">
        <v>86875644739</v>
      </c>
      <c r="D34" s="28">
        <v>90882431564</v>
      </c>
    </row>
    <row r="35" spans="1:4" ht="17.25" customHeight="1">
      <c r="A35" s="60">
        <v>2</v>
      </c>
      <c r="B35" s="61" t="s">
        <v>163</v>
      </c>
      <c r="C35" s="28">
        <v>423122686</v>
      </c>
      <c r="D35" s="28">
        <v>0</v>
      </c>
    </row>
    <row r="36" spans="1:4" ht="17.25">
      <c r="A36" s="63" t="s">
        <v>139</v>
      </c>
      <c r="B36" s="64" t="s">
        <v>165</v>
      </c>
      <c r="C36" s="66">
        <v>125651008774</v>
      </c>
      <c r="D36" s="66">
        <v>129555132783</v>
      </c>
    </row>
    <row r="37" spans="1:4" ht="17.25">
      <c r="A37" s="63">
        <v>1</v>
      </c>
      <c r="B37" s="64" t="s">
        <v>327</v>
      </c>
      <c r="C37" s="66">
        <v>127677892541</v>
      </c>
      <c r="D37" s="66">
        <v>132765266160</v>
      </c>
    </row>
    <row r="38" spans="1:4" ht="17.25">
      <c r="A38" s="60"/>
      <c r="B38" s="209" t="s">
        <v>328</v>
      </c>
      <c r="C38" s="28">
        <v>88685710000</v>
      </c>
      <c r="D38" s="28">
        <v>88685710000</v>
      </c>
    </row>
    <row r="39" spans="1:4" ht="17.25">
      <c r="A39" s="60"/>
      <c r="B39" s="209" t="s">
        <v>336</v>
      </c>
      <c r="C39" s="28">
        <v>5765652370</v>
      </c>
      <c r="D39" s="28">
        <v>5765652370</v>
      </c>
    </row>
    <row r="40" spans="1:4" ht="17.25" hidden="1">
      <c r="A40" s="60"/>
      <c r="B40" s="209" t="s">
        <v>702</v>
      </c>
      <c r="C40" s="28"/>
      <c r="D40" s="28"/>
    </row>
    <row r="41" spans="1:4" ht="17.25">
      <c r="A41" s="60"/>
      <c r="B41" s="209" t="s">
        <v>337</v>
      </c>
      <c r="C41" s="28">
        <v>-88750000</v>
      </c>
      <c r="D41" s="28">
        <v>-88750000</v>
      </c>
    </row>
    <row r="42" spans="1:4" ht="17.25">
      <c r="A42" s="60"/>
      <c r="B42" s="209" t="s">
        <v>166</v>
      </c>
      <c r="C42" s="28">
        <v>0</v>
      </c>
      <c r="D42" s="28">
        <v>0</v>
      </c>
    </row>
    <row r="43" spans="1:4" ht="17.25">
      <c r="A43" s="60"/>
      <c r="B43" s="209" t="s">
        <v>340</v>
      </c>
      <c r="C43" s="28">
        <v>1361168850</v>
      </c>
      <c r="D43" s="28">
        <v>0</v>
      </c>
    </row>
    <row r="44" spans="1:4" ht="17.25">
      <c r="A44" s="60"/>
      <c r="B44" s="209" t="s">
        <v>703</v>
      </c>
      <c r="C44" s="28">
        <v>17789211563</v>
      </c>
      <c r="D44" s="28">
        <v>18364708454</v>
      </c>
    </row>
    <row r="45" spans="1:4" s="34" customFormat="1" ht="16.5">
      <c r="A45" s="60"/>
      <c r="B45" s="209" t="s">
        <v>575</v>
      </c>
      <c r="C45" s="28">
        <v>14164899758</v>
      </c>
      <c r="D45" s="28">
        <v>20037945336</v>
      </c>
    </row>
    <row r="46" spans="1:4" ht="17.25" customHeight="1" hidden="1">
      <c r="A46" s="60"/>
      <c r="B46" s="209" t="s">
        <v>701</v>
      </c>
      <c r="C46" s="28"/>
      <c r="D46" s="28"/>
    </row>
    <row r="47" spans="1:4" ht="17.25">
      <c r="A47" s="63">
        <v>2</v>
      </c>
      <c r="B47" s="64" t="s">
        <v>372</v>
      </c>
      <c r="C47" s="66">
        <v>-2026883767</v>
      </c>
      <c r="D47" s="66">
        <v>-3210133377</v>
      </c>
    </row>
    <row r="48" spans="1:4" ht="17.25">
      <c r="A48" s="60"/>
      <c r="B48" s="209" t="s">
        <v>170</v>
      </c>
      <c r="C48" s="28">
        <v>-2026883767</v>
      </c>
      <c r="D48" s="28">
        <v>-3210133377</v>
      </c>
    </row>
    <row r="49" spans="1:4" ht="17.25" customHeight="1">
      <c r="A49" s="60"/>
      <c r="B49" s="209" t="s">
        <v>342</v>
      </c>
      <c r="C49" s="28">
        <v>0</v>
      </c>
      <c r="D49" s="28">
        <v>0</v>
      </c>
    </row>
    <row r="50" spans="1:4" ht="17.25" customHeight="1">
      <c r="A50" s="71"/>
      <c r="B50" s="213" t="s">
        <v>182</v>
      </c>
      <c r="C50" s="28">
        <v>0</v>
      </c>
      <c r="D50" s="28">
        <v>0</v>
      </c>
    </row>
    <row r="51" spans="1:5" ht="17.25" customHeight="1">
      <c r="A51" s="185" t="s">
        <v>373</v>
      </c>
      <c r="B51" s="184" t="s">
        <v>374</v>
      </c>
      <c r="C51" s="180">
        <v>212949776199</v>
      </c>
      <c r="D51" s="180">
        <v>220437564347</v>
      </c>
      <c r="E51" s="98"/>
    </row>
    <row r="52" spans="3:4" ht="17.25">
      <c r="C52" s="447">
        <v>0</v>
      </c>
      <c r="D52" s="447">
        <v>0</v>
      </c>
    </row>
    <row r="54" ht="17.25">
      <c r="C54" s="98"/>
    </row>
    <row r="55" ht="17.25">
      <c r="C55" s="98"/>
    </row>
    <row r="56" ht="17.25">
      <c r="C56" s="98"/>
    </row>
    <row r="57" ht="17.25">
      <c r="C57" s="98"/>
    </row>
    <row r="58" spans="1:4" ht="17.25">
      <c r="A58" s="41"/>
      <c r="D58" s="41"/>
    </row>
    <row r="59" spans="1:4" ht="17.25">
      <c r="A59" s="41"/>
      <c r="D59" s="41"/>
    </row>
    <row r="60" spans="1:4" ht="17.25" customHeight="1">
      <c r="A60" s="41"/>
      <c r="D60" s="41"/>
    </row>
    <row r="61" spans="1:4" ht="17.25">
      <c r="A61" s="41"/>
      <c r="D61" s="41"/>
    </row>
    <row r="62" spans="1:4" ht="17.25">
      <c r="A62" s="41"/>
      <c r="D62" s="41"/>
    </row>
    <row r="63" spans="1:4" ht="17.25">
      <c r="A63" s="41"/>
      <c r="D63" s="41"/>
    </row>
    <row r="64" spans="1:4" ht="17.25">
      <c r="A64" s="41"/>
      <c r="D64" s="41"/>
    </row>
    <row r="65" spans="1:4" ht="17.25">
      <c r="A65" s="41"/>
      <c r="D65" s="41"/>
    </row>
    <row r="66" spans="1:4" ht="17.25">
      <c r="A66" s="41"/>
      <c r="D66" s="41"/>
    </row>
    <row r="67" spans="1:4" ht="17.25">
      <c r="A67" s="41"/>
      <c r="D67" s="41"/>
    </row>
    <row r="68" spans="1:4" ht="17.25">
      <c r="A68" s="41"/>
      <c r="D68" s="41"/>
    </row>
    <row r="69" spans="1:4" ht="17.25">
      <c r="A69" s="41"/>
      <c r="D69" s="41"/>
    </row>
    <row r="70" spans="1:4" ht="17.25">
      <c r="A70" s="41"/>
      <c r="D70" s="41"/>
    </row>
    <row r="71" spans="1:4" ht="17.25">
      <c r="A71" s="41"/>
      <c r="D71" s="41"/>
    </row>
    <row r="72" s="24" customFormat="1" ht="17.25" customHeight="1"/>
    <row r="73" s="24" customFormat="1" ht="16.5"/>
    <row r="74" s="24" customFormat="1" ht="16.5"/>
    <row r="75" s="24" customFormat="1" ht="16.5"/>
    <row r="76" spans="1:4" s="24" customFormat="1" ht="17.25">
      <c r="A76" s="97"/>
      <c r="B76" s="41"/>
      <c r="C76" s="41"/>
      <c r="D76" s="98"/>
    </row>
    <row r="77" spans="1:4" s="24" customFormat="1" ht="17.25">
      <c r="A77" s="97"/>
      <c r="B77" s="41"/>
      <c r="C77" s="41"/>
      <c r="D77" s="98"/>
    </row>
    <row r="78" spans="1:4" s="24" customFormat="1" ht="17.25">
      <c r="A78" s="97"/>
      <c r="B78" s="41"/>
      <c r="C78" s="41"/>
      <c r="D78" s="98"/>
    </row>
    <row r="79" spans="1:4" s="24" customFormat="1" ht="17.25">
      <c r="A79" s="97"/>
      <c r="B79" s="41"/>
      <c r="C79" s="41"/>
      <c r="D79" s="98"/>
    </row>
    <row r="80" spans="1:4" s="24" customFormat="1" ht="17.25">
      <c r="A80" s="97"/>
      <c r="B80" s="41"/>
      <c r="C80" s="41"/>
      <c r="D80" s="98"/>
    </row>
    <row r="81" spans="1:4" s="24" customFormat="1" ht="17.25" customHeight="1">
      <c r="A81" s="97"/>
      <c r="B81" s="41"/>
      <c r="C81" s="41"/>
      <c r="D81" s="98"/>
    </row>
    <row r="82" spans="1:4" s="24" customFormat="1" ht="17.25">
      <c r="A82" s="97"/>
      <c r="B82" s="41"/>
      <c r="C82" s="41"/>
      <c r="D82" s="98"/>
    </row>
    <row r="83" spans="1:4" s="24" customFormat="1" ht="17.25">
      <c r="A83" s="97"/>
      <c r="B83" s="41"/>
      <c r="C83" s="41"/>
      <c r="D83" s="98"/>
    </row>
    <row r="84" spans="1:4" s="24" customFormat="1" ht="17.25">
      <c r="A84" s="97"/>
      <c r="B84" s="41"/>
      <c r="C84" s="41"/>
      <c r="D84" s="98"/>
    </row>
    <row r="85" spans="1:4" s="24" customFormat="1" ht="17.25">
      <c r="A85" s="97"/>
      <c r="B85" s="41"/>
      <c r="C85" s="41"/>
      <c r="D85" s="98"/>
    </row>
    <row r="86" spans="1:4" s="24" customFormat="1" ht="17.25">
      <c r="A86" s="97"/>
      <c r="B86" s="41"/>
      <c r="C86" s="41"/>
      <c r="D86" s="98"/>
    </row>
    <row r="87" spans="1:4" s="24" customFormat="1" ht="17.25">
      <c r="A87" s="97"/>
      <c r="B87" s="41"/>
      <c r="C87" s="41"/>
      <c r="D87" s="98"/>
    </row>
    <row r="88" spans="1:4" s="24" customFormat="1" ht="17.25">
      <c r="A88" s="97"/>
      <c r="B88" s="41"/>
      <c r="C88" s="41"/>
      <c r="D88" s="98"/>
    </row>
    <row r="89" spans="1:4" s="24" customFormat="1" ht="17.25">
      <c r="A89" s="97"/>
      <c r="B89" s="41"/>
      <c r="C89" s="41"/>
      <c r="D89" s="98"/>
    </row>
    <row r="90" spans="1:4" s="24" customFormat="1" ht="17.25">
      <c r="A90" s="97"/>
      <c r="B90" s="41"/>
      <c r="C90" s="41"/>
      <c r="D90" s="98"/>
    </row>
  </sheetData>
  <sheetProtection/>
  <mergeCells count="7">
    <mergeCell ref="B11:B12"/>
    <mergeCell ref="A11:A12"/>
    <mergeCell ref="A5:D5"/>
    <mergeCell ref="A8:D8"/>
    <mergeCell ref="A6:D6"/>
    <mergeCell ref="C11:C12"/>
    <mergeCell ref="D11:D12"/>
  </mergeCells>
  <printOptions/>
  <pageMargins left="1.1" right="0" top="0.5" bottom="0.5" header="0.25" footer="0.25"/>
  <pageSetup horizontalDpi="600" verticalDpi="600" orientation="portrait" paperSize="9" scale="90" r:id="rId1"/>
  <headerFooter alignWithMargins="0">
    <oddFooter>&amp;R&amp;8Trang &amp;P/2&amp;12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pane xSplit="2" ySplit="4" topLeftCell="G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0" sqref="H70"/>
    </sheetView>
  </sheetViews>
  <sheetFormatPr defaultColWidth="8.796875" defaultRowHeight="15.75" customHeight="1"/>
  <cols>
    <col min="1" max="1" width="3.8984375" style="116" customWidth="1"/>
    <col min="2" max="2" width="24.5" style="116" customWidth="1"/>
    <col min="3" max="3" width="15.3984375" style="186" customWidth="1"/>
    <col min="4" max="4" width="14.3984375" style="186" customWidth="1"/>
    <col min="5" max="5" width="8.69921875" style="186" customWidth="1"/>
    <col min="6" max="6" width="15.59765625" style="186" customWidth="1"/>
    <col min="7" max="7" width="14.3984375" style="186" customWidth="1"/>
    <col min="8" max="8" width="6.8984375" style="186" customWidth="1"/>
    <col min="9" max="16384" width="9" style="116" customWidth="1"/>
  </cols>
  <sheetData>
    <row r="1" ht="15.75" customHeight="1">
      <c r="B1" s="123" t="s">
        <v>584</v>
      </c>
    </row>
    <row r="2" spans="2:8" ht="15.75" customHeight="1">
      <c r="B2" s="568" t="s">
        <v>572</v>
      </c>
      <c r="C2" s="582" t="s">
        <v>352</v>
      </c>
      <c r="D2" s="582"/>
      <c r="E2" s="582"/>
      <c r="F2" s="582" t="s">
        <v>350</v>
      </c>
      <c r="G2" s="582"/>
      <c r="H2" s="582"/>
    </row>
    <row r="3" spans="2:8" ht="30.75" customHeight="1">
      <c r="B3" s="568"/>
      <c r="C3" s="583" t="s">
        <v>585</v>
      </c>
      <c r="D3" s="584" t="s">
        <v>586</v>
      </c>
      <c r="E3" s="584" t="s">
        <v>587</v>
      </c>
      <c r="F3" s="583" t="s">
        <v>585</v>
      </c>
      <c r="G3" s="584" t="s">
        <v>586</v>
      </c>
      <c r="H3" s="584" t="s">
        <v>587</v>
      </c>
    </row>
    <row r="4" spans="2:8" ht="15.75" customHeight="1">
      <c r="B4" s="568"/>
      <c r="C4" s="583"/>
      <c r="D4" s="584"/>
      <c r="E4" s="584"/>
      <c r="F4" s="583"/>
      <c r="G4" s="584"/>
      <c r="H4" s="584"/>
    </row>
    <row r="5" spans="2:8" ht="16.5" customHeight="1">
      <c r="B5" s="137" t="s">
        <v>588</v>
      </c>
      <c r="C5" s="148">
        <v>8888560000</v>
      </c>
      <c r="D5" s="148">
        <v>8888560000</v>
      </c>
      <c r="E5" s="148"/>
      <c r="F5" s="148">
        <v>4672930000</v>
      </c>
      <c r="G5" s="148">
        <v>4672930000</v>
      </c>
      <c r="H5" s="148"/>
    </row>
    <row r="6" spans="2:8" ht="16.5" customHeight="1">
      <c r="B6" s="139" t="s">
        <v>589</v>
      </c>
      <c r="C6" s="138">
        <v>79797150000</v>
      </c>
      <c r="D6" s="138">
        <v>79797150000</v>
      </c>
      <c r="E6" s="138"/>
      <c r="F6" s="138">
        <v>42022040000</v>
      </c>
      <c r="G6" s="138">
        <v>42022040000</v>
      </c>
      <c r="H6" s="138"/>
    </row>
    <row r="7" spans="2:8" ht="16.5" customHeight="1">
      <c r="B7" s="139" t="s">
        <v>336</v>
      </c>
      <c r="C7" s="138">
        <v>5765652370</v>
      </c>
      <c r="D7" s="138">
        <v>5765652370</v>
      </c>
      <c r="E7" s="138"/>
      <c r="F7" s="138">
        <v>47990911925</v>
      </c>
      <c r="G7" s="138">
        <v>47990911925</v>
      </c>
      <c r="H7" s="138"/>
    </row>
    <row r="8" spans="2:8" ht="16.5" customHeight="1">
      <c r="B8" s="187" t="s">
        <v>337</v>
      </c>
      <c r="C8" s="188">
        <v>-88750000</v>
      </c>
      <c r="D8" s="138">
        <v>-88750000</v>
      </c>
      <c r="E8" s="188"/>
      <c r="F8" s="188">
        <v>-88750000</v>
      </c>
      <c r="G8" s="188">
        <v>-88750000</v>
      </c>
      <c r="H8" s="188"/>
    </row>
    <row r="9" spans="2:8" ht="16.5" customHeight="1">
      <c r="B9" s="189" t="s">
        <v>542</v>
      </c>
      <c r="C9" s="190">
        <v>94362612370</v>
      </c>
      <c r="D9" s="190">
        <v>94362612370</v>
      </c>
      <c r="E9" s="190">
        <v>0</v>
      </c>
      <c r="F9" s="190">
        <v>94597131925</v>
      </c>
      <c r="G9" s="190">
        <v>94597131925</v>
      </c>
      <c r="H9" s="190">
        <v>0</v>
      </c>
    </row>
    <row r="10" spans="2:8" ht="15.75" customHeight="1">
      <c r="B10" s="143"/>
      <c r="C10" s="144"/>
      <c r="D10" s="144"/>
      <c r="E10" s="144"/>
      <c r="F10" s="144">
        <v>0</v>
      </c>
      <c r="G10" s="144"/>
      <c r="H10" s="144"/>
    </row>
    <row r="11" spans="2:8" ht="15.75" customHeight="1">
      <c r="B11" s="483"/>
      <c r="C11" s="464">
        <v>0</v>
      </c>
      <c r="D11" s="126"/>
      <c r="E11" s="126"/>
      <c r="F11" s="132" t="s">
        <v>449</v>
      </c>
      <c r="G11" s="132" t="s">
        <v>350</v>
      </c>
      <c r="H11" s="126"/>
    </row>
    <row r="12" spans="2:8" ht="15.75" customHeight="1">
      <c r="B12" s="114" t="s">
        <v>590</v>
      </c>
      <c r="C12" s="126"/>
      <c r="D12" s="126"/>
      <c r="E12" s="126"/>
      <c r="F12" s="126"/>
      <c r="G12" s="126"/>
      <c r="H12" s="126"/>
    </row>
    <row r="13" spans="2:8" ht="16.5" customHeight="1">
      <c r="B13" s="191" t="s">
        <v>591</v>
      </c>
      <c r="C13" s="126"/>
      <c r="D13" s="126"/>
      <c r="E13" s="126"/>
      <c r="F13" s="126"/>
      <c r="G13" s="126"/>
      <c r="H13" s="126"/>
    </row>
    <row r="14" spans="2:8" ht="16.5" customHeight="1">
      <c r="B14" s="192" t="s">
        <v>592</v>
      </c>
      <c r="C14" s="115"/>
      <c r="D14" s="192"/>
      <c r="E14" s="126"/>
      <c r="F14" s="126">
        <v>88685710000</v>
      </c>
      <c r="G14" s="126">
        <v>46694970000</v>
      </c>
      <c r="H14" s="126"/>
    </row>
    <row r="15" spans="2:8" ht="16.5" customHeight="1">
      <c r="B15" s="192" t="s">
        <v>593</v>
      </c>
      <c r="C15" s="115"/>
      <c r="D15" s="192"/>
      <c r="E15" s="126"/>
      <c r="F15" s="126">
        <v>0</v>
      </c>
      <c r="G15" s="126">
        <v>41990740000</v>
      </c>
      <c r="H15" s="126"/>
    </row>
    <row r="16" spans="2:8" ht="16.5" customHeight="1">
      <c r="B16" s="192" t="s">
        <v>594</v>
      </c>
      <c r="C16" s="115"/>
      <c r="D16" s="192"/>
      <c r="E16" s="126"/>
      <c r="F16" s="126"/>
      <c r="G16" s="126"/>
      <c r="H16" s="126"/>
    </row>
    <row r="17" spans="2:8" ht="16.5" customHeight="1">
      <c r="B17" s="192" t="s">
        <v>595</v>
      </c>
      <c r="C17" s="115"/>
      <c r="D17" s="192"/>
      <c r="E17" s="126"/>
      <c r="F17" s="126">
        <v>88685710000</v>
      </c>
      <c r="G17" s="126">
        <v>88685710000</v>
      </c>
      <c r="H17" s="126"/>
    </row>
    <row r="18" spans="2:8" ht="16.5" customHeight="1">
      <c r="B18" s="191" t="s">
        <v>99</v>
      </c>
      <c r="C18" s="126"/>
      <c r="D18" s="126"/>
      <c r="E18" s="126"/>
      <c r="F18" s="126">
        <v>8865021000</v>
      </c>
      <c r="G18" s="126">
        <v>10638025200</v>
      </c>
      <c r="H18" s="126"/>
    </row>
    <row r="19" spans="2:8" ht="16.5" customHeight="1">
      <c r="B19" s="115"/>
      <c r="C19" s="126"/>
      <c r="D19" s="126"/>
      <c r="E19" s="126"/>
      <c r="F19" s="126"/>
      <c r="G19" s="126"/>
      <c r="H19" s="126"/>
    </row>
    <row r="20" spans="2:8" ht="16.5" customHeight="1">
      <c r="B20" s="114" t="s">
        <v>596</v>
      </c>
      <c r="C20" s="128"/>
      <c r="D20" s="128"/>
      <c r="E20" s="128"/>
      <c r="F20" s="128" t="s">
        <v>352</v>
      </c>
      <c r="G20" s="128" t="s">
        <v>350</v>
      </c>
      <c r="H20" s="126"/>
    </row>
    <row r="21" spans="2:8" ht="16.5" customHeight="1">
      <c r="B21" s="193" t="s">
        <v>620</v>
      </c>
      <c r="C21" s="126"/>
      <c r="D21" s="126"/>
      <c r="E21" s="126"/>
      <c r="F21" s="500"/>
      <c r="G21" s="500"/>
      <c r="H21" s="126"/>
    </row>
    <row r="22" spans="2:8" ht="18" customHeight="1">
      <c r="B22" s="581" t="s">
        <v>334</v>
      </c>
      <c r="C22" s="581"/>
      <c r="D22" s="581"/>
      <c r="E22" s="581"/>
      <c r="F22" s="501"/>
      <c r="G22" s="501"/>
      <c r="H22" s="126"/>
    </row>
    <row r="23" spans="2:8" ht="18" customHeight="1" hidden="1">
      <c r="B23" s="194" t="s">
        <v>218</v>
      </c>
      <c r="C23" s="516"/>
      <c r="D23" s="516"/>
      <c r="E23" s="516"/>
      <c r="F23" s="501"/>
      <c r="G23" s="501"/>
      <c r="H23" s="126"/>
    </row>
    <row r="24" spans="2:8" ht="18" customHeight="1" hidden="1">
      <c r="B24" s="194" t="s">
        <v>219</v>
      </c>
      <c r="C24" s="516"/>
      <c r="D24" s="516"/>
      <c r="E24" s="516"/>
      <c r="F24" s="501"/>
      <c r="G24" s="501"/>
      <c r="H24" s="126"/>
    </row>
    <row r="25" spans="2:8" ht="16.5" customHeight="1">
      <c r="B25" s="194" t="s">
        <v>621</v>
      </c>
      <c r="C25" s="126"/>
      <c r="D25" s="126"/>
      <c r="E25" s="126"/>
      <c r="F25" s="126"/>
      <c r="G25" s="126"/>
      <c r="H25" s="126"/>
    </row>
    <row r="26" spans="2:8" ht="16.5" customHeight="1">
      <c r="B26" s="193" t="s">
        <v>622</v>
      </c>
      <c r="C26" s="126"/>
      <c r="D26" s="126"/>
      <c r="E26" s="126"/>
      <c r="F26" s="126"/>
      <c r="G26" s="126"/>
      <c r="H26" s="126"/>
    </row>
    <row r="27" spans="2:8" ht="15.75" customHeight="1">
      <c r="B27" s="115"/>
      <c r="C27" s="126"/>
      <c r="D27" s="126"/>
      <c r="E27" s="126"/>
      <c r="F27" s="126"/>
      <c r="G27" s="126"/>
      <c r="H27" s="126"/>
    </row>
    <row r="28" spans="2:8" ht="15.75" customHeight="1">
      <c r="B28" s="114" t="s">
        <v>623</v>
      </c>
      <c r="C28" s="126"/>
      <c r="D28" s="126"/>
      <c r="E28" s="126"/>
      <c r="F28" s="128" t="s">
        <v>352</v>
      </c>
      <c r="G28" s="128" t="s">
        <v>350</v>
      </c>
      <c r="H28" s="126"/>
    </row>
    <row r="29" spans="2:8" ht="15.75" customHeight="1">
      <c r="B29" s="121" t="s">
        <v>624</v>
      </c>
      <c r="C29" s="126"/>
      <c r="D29" s="126"/>
      <c r="E29" s="126"/>
      <c r="F29" s="126">
        <v>8868571</v>
      </c>
      <c r="G29" s="126">
        <v>8868571</v>
      </c>
      <c r="H29" s="126"/>
    </row>
    <row r="30" spans="2:8" ht="15.75" customHeight="1">
      <c r="B30" s="121" t="s">
        <v>625</v>
      </c>
      <c r="C30" s="126"/>
      <c r="D30" s="126"/>
      <c r="E30" s="126"/>
      <c r="F30" s="126">
        <v>8868571</v>
      </c>
      <c r="G30" s="126">
        <v>8868571</v>
      </c>
      <c r="H30" s="126"/>
    </row>
    <row r="31" spans="2:8" ht="15.75" customHeight="1">
      <c r="B31" s="157" t="s">
        <v>626</v>
      </c>
      <c r="C31" s="126"/>
      <c r="D31" s="126"/>
      <c r="E31" s="126"/>
      <c r="F31" s="126">
        <v>8868571</v>
      </c>
      <c r="G31" s="126">
        <v>8868571</v>
      </c>
      <c r="H31" s="126"/>
    </row>
    <row r="32" spans="2:8" ht="15.75" customHeight="1">
      <c r="B32" s="157" t="s">
        <v>627</v>
      </c>
      <c r="C32" s="126"/>
      <c r="D32" s="126"/>
      <c r="E32" s="126"/>
      <c r="F32" s="126">
        <v>0</v>
      </c>
      <c r="G32" s="126">
        <v>0</v>
      </c>
      <c r="H32" s="126"/>
    </row>
    <row r="33" spans="2:8" ht="15.75" customHeight="1">
      <c r="B33" s="121" t="s">
        <v>632</v>
      </c>
      <c r="C33" s="126"/>
      <c r="D33" s="126"/>
      <c r="E33" s="126"/>
      <c r="F33" s="126">
        <v>3550</v>
      </c>
      <c r="G33" s="126">
        <v>3550</v>
      </c>
      <c r="H33" s="126"/>
    </row>
    <row r="34" spans="2:8" ht="15.75" customHeight="1">
      <c r="B34" s="157" t="s">
        <v>626</v>
      </c>
      <c r="C34" s="126"/>
      <c r="D34" s="126">
        <v>0</v>
      </c>
      <c r="E34" s="126"/>
      <c r="F34" s="479">
        <v>3550</v>
      </c>
      <c r="G34" s="479">
        <v>3550</v>
      </c>
      <c r="H34" s="126"/>
    </row>
    <row r="35" spans="2:8" ht="15.75" customHeight="1">
      <c r="B35" s="157" t="s">
        <v>627</v>
      </c>
      <c r="C35" s="126"/>
      <c r="D35" s="126"/>
      <c r="E35" s="126"/>
      <c r="F35" s="126">
        <v>0</v>
      </c>
      <c r="G35" s="126">
        <v>0</v>
      </c>
      <c r="H35" s="126"/>
    </row>
    <row r="36" spans="2:8" ht="15.75" customHeight="1">
      <c r="B36" s="121" t="s">
        <v>633</v>
      </c>
      <c r="C36" s="126"/>
      <c r="D36" s="126"/>
      <c r="E36" s="126"/>
      <c r="F36" s="126">
        <v>8865021</v>
      </c>
      <c r="G36" s="126">
        <v>8865021</v>
      </c>
      <c r="H36" s="126"/>
    </row>
    <row r="37" spans="2:8" ht="15.75" customHeight="1">
      <c r="B37" s="157" t="s">
        <v>626</v>
      </c>
      <c r="C37" s="126"/>
      <c r="D37" s="126"/>
      <c r="E37" s="126"/>
      <c r="F37" s="126">
        <v>8865021</v>
      </c>
      <c r="G37" s="126">
        <v>8865021</v>
      </c>
      <c r="H37" s="126"/>
    </row>
    <row r="38" spans="2:8" ht="15.75" customHeight="1">
      <c r="B38" s="157" t="s">
        <v>627</v>
      </c>
      <c r="C38" s="126"/>
      <c r="D38" s="126"/>
      <c r="E38" s="126"/>
      <c r="F38" s="126"/>
      <c r="G38" s="126"/>
      <c r="H38" s="126"/>
    </row>
    <row r="39" spans="2:8" ht="15.75" customHeight="1">
      <c r="B39" s="115"/>
      <c r="C39" s="126"/>
      <c r="D39" s="126"/>
      <c r="E39" s="126"/>
      <c r="F39" s="126"/>
      <c r="G39" s="126"/>
      <c r="H39" s="126"/>
    </row>
    <row r="40" spans="2:8" ht="15.75" customHeight="1">
      <c r="B40" s="115" t="s">
        <v>634</v>
      </c>
      <c r="C40" s="126">
        <v>10000</v>
      </c>
      <c r="D40" s="126" t="s">
        <v>451</v>
      </c>
      <c r="E40" s="126"/>
      <c r="F40" s="126"/>
      <c r="G40" s="126"/>
      <c r="H40" s="126"/>
    </row>
    <row r="41" spans="2:8" ht="15.75" customHeight="1">
      <c r="B41" s="115"/>
      <c r="C41" s="126"/>
      <c r="D41" s="126"/>
      <c r="E41" s="126"/>
      <c r="F41" s="126"/>
      <c r="G41" s="126"/>
      <c r="H41" s="126"/>
    </row>
    <row r="42" spans="2:8" ht="15.75" customHeight="1">
      <c r="B42" s="114" t="s">
        <v>635</v>
      </c>
      <c r="C42" s="126"/>
      <c r="D42" s="126"/>
      <c r="E42" s="126"/>
      <c r="F42" s="126"/>
      <c r="G42" s="126"/>
      <c r="H42" s="126"/>
    </row>
    <row r="43" spans="2:8" ht="15.75" customHeight="1">
      <c r="B43" s="121" t="s">
        <v>636</v>
      </c>
      <c r="C43" s="126"/>
      <c r="D43" s="126"/>
      <c r="E43" s="464">
        <v>0</v>
      </c>
      <c r="F43" s="126">
        <v>15634659136</v>
      </c>
      <c r="G43" s="126">
        <v>15059162245</v>
      </c>
      <c r="H43" s="126"/>
    </row>
    <row r="44" spans="2:8" ht="15.75" customHeight="1">
      <c r="B44" s="121" t="s">
        <v>637</v>
      </c>
      <c r="C44" s="126"/>
      <c r="D44" s="126"/>
      <c r="E44" s="464">
        <v>0</v>
      </c>
      <c r="F44" s="126">
        <v>2730049318</v>
      </c>
      <c r="G44" s="126">
        <v>2730049318</v>
      </c>
      <c r="H44" s="126"/>
    </row>
    <row r="45" spans="2:8" ht="15.75" customHeight="1">
      <c r="B45" s="114" t="s">
        <v>638</v>
      </c>
      <c r="C45" s="126"/>
      <c r="D45" s="126"/>
      <c r="E45" s="126"/>
      <c r="F45" s="126"/>
      <c r="G45" s="126"/>
      <c r="H45" s="126"/>
    </row>
    <row r="46" spans="2:8" ht="15.75" customHeight="1">
      <c r="B46" s="114" t="s">
        <v>639</v>
      </c>
      <c r="C46" s="126"/>
      <c r="D46" s="126"/>
      <c r="E46" s="126"/>
      <c r="F46" s="126"/>
      <c r="G46" s="126"/>
      <c r="H46" s="126"/>
    </row>
    <row r="47" spans="2:8" ht="15.75" customHeight="1">
      <c r="B47" s="114" t="s">
        <v>640</v>
      </c>
      <c r="C47" s="126"/>
      <c r="D47" s="126"/>
      <c r="E47" s="126"/>
      <c r="F47" s="126"/>
      <c r="G47" s="126"/>
      <c r="H47" s="126"/>
    </row>
    <row r="48" spans="2:8" ht="15.75" customHeight="1">
      <c r="B48" s="114"/>
      <c r="C48" s="126"/>
      <c r="D48" s="126"/>
      <c r="E48" s="126"/>
      <c r="F48" s="126"/>
      <c r="G48" s="126"/>
      <c r="H48" s="126"/>
    </row>
    <row r="49" spans="2:8" ht="15.75" customHeight="1">
      <c r="B49" s="114" t="s">
        <v>641</v>
      </c>
      <c r="C49" s="126"/>
      <c r="D49" s="126"/>
      <c r="E49" s="126"/>
      <c r="F49" s="132" t="s">
        <v>642</v>
      </c>
      <c r="G49" s="132" t="s">
        <v>350</v>
      </c>
      <c r="H49" s="126"/>
    </row>
    <row r="50" spans="2:8" ht="15.75" customHeight="1">
      <c r="B50" s="121" t="s">
        <v>539</v>
      </c>
      <c r="C50" s="126"/>
      <c r="D50" s="126"/>
      <c r="E50" s="126"/>
      <c r="F50" s="126">
        <v>0</v>
      </c>
      <c r="G50" s="126"/>
      <c r="H50" s="126"/>
    </row>
    <row r="51" spans="2:8" ht="15.75" customHeight="1">
      <c r="B51" s="121" t="s">
        <v>643</v>
      </c>
      <c r="C51" s="126"/>
      <c r="D51" s="126"/>
      <c r="E51" s="126"/>
      <c r="F51" s="126">
        <v>0</v>
      </c>
      <c r="G51" s="126"/>
      <c r="H51" s="126"/>
    </row>
    <row r="52" spans="2:8" ht="15.75" customHeight="1">
      <c r="B52" s="121" t="s">
        <v>540</v>
      </c>
      <c r="C52" s="126"/>
      <c r="D52" s="126"/>
      <c r="E52" s="126"/>
      <c r="F52" s="126">
        <v>0</v>
      </c>
      <c r="G52" s="126">
        <v>0</v>
      </c>
      <c r="H52" s="126"/>
    </row>
    <row r="53" spans="2:8" ht="15.75" customHeight="1">
      <c r="B53" s="114" t="s">
        <v>644</v>
      </c>
      <c r="C53" s="126"/>
      <c r="D53" s="126"/>
      <c r="E53" s="126"/>
      <c r="F53" s="126"/>
      <c r="G53" s="126"/>
      <c r="H53" s="126"/>
    </row>
    <row r="54" spans="2:8" ht="15.75" customHeight="1">
      <c r="B54" s="115"/>
      <c r="C54" s="126"/>
      <c r="D54" s="126"/>
      <c r="E54" s="126"/>
      <c r="F54" s="126"/>
      <c r="G54" s="126"/>
      <c r="H54" s="126"/>
    </row>
  </sheetData>
  <sheetProtection/>
  <mergeCells count="10">
    <mergeCell ref="B22:E22"/>
    <mergeCell ref="B2:B4"/>
    <mergeCell ref="C2:E2"/>
    <mergeCell ref="F2:H2"/>
    <mergeCell ref="C3:C4"/>
    <mergeCell ref="D3:D4"/>
    <mergeCell ref="E3:E4"/>
    <mergeCell ref="F3:F4"/>
    <mergeCell ref="G3:G4"/>
    <mergeCell ref="H3:H4"/>
  </mergeCells>
  <printOptions/>
  <pageMargins left="0.5" right="0" top="0.5" bottom="0.5" header="0.25" footer="0.25"/>
  <pageSetup horizontalDpi="600" verticalDpi="600" orientation="portrait" paperSize="9" scale="85" r:id="rId1"/>
  <headerFooter alignWithMargins="0">
    <oddFooter>&amp;C&amp;8TMBCTC QUÝ 1/2010&amp;R&amp;8Trang 6/9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" sqref="A6"/>
    </sheetView>
  </sheetViews>
  <sheetFormatPr defaultColWidth="8.796875" defaultRowHeight="17.25" customHeight="1"/>
  <cols>
    <col min="1" max="1" width="3.8984375" style="116" customWidth="1"/>
    <col min="2" max="2" width="24.5" style="440" customWidth="1"/>
    <col min="3" max="3" width="16.5" style="186" customWidth="1"/>
    <col min="4" max="4" width="7.19921875" style="186" customWidth="1"/>
    <col min="5" max="5" width="13.19921875" style="186" customWidth="1"/>
    <col min="6" max="6" width="15.3984375" style="186" customWidth="1"/>
    <col min="7" max="7" width="13.59765625" style="186" customWidth="1"/>
    <col min="8" max="8" width="16" style="186" customWidth="1"/>
    <col min="9" max="16384" width="9" style="116" customWidth="1"/>
  </cols>
  <sheetData>
    <row r="1" spans="1:8" ht="17.25" customHeight="1">
      <c r="A1" s="114" t="s">
        <v>645</v>
      </c>
      <c r="B1" s="432"/>
      <c r="C1" s="126"/>
      <c r="D1" s="126"/>
      <c r="E1" s="126"/>
      <c r="F1" s="126"/>
      <c r="G1" s="126"/>
      <c r="H1" s="126"/>
    </row>
    <row r="2" spans="1:8" ht="17.25" customHeight="1">
      <c r="A2" s="115"/>
      <c r="B2" s="432"/>
      <c r="C2" s="126"/>
      <c r="D2" s="355"/>
      <c r="E2" s="562" t="s">
        <v>642</v>
      </c>
      <c r="F2" s="562"/>
      <c r="G2" s="562" t="s">
        <v>350</v>
      </c>
      <c r="H2" s="562"/>
    </row>
    <row r="3" spans="1:8" ht="17.25" customHeight="1">
      <c r="A3" s="115"/>
      <c r="B3" s="432"/>
      <c r="C3" s="126"/>
      <c r="D3" s="132"/>
      <c r="E3" s="132" t="s">
        <v>450</v>
      </c>
      <c r="F3" s="132" t="s">
        <v>451</v>
      </c>
      <c r="G3" s="132" t="s">
        <v>450</v>
      </c>
      <c r="H3" s="132" t="s">
        <v>451</v>
      </c>
    </row>
    <row r="4" spans="1:8" ht="17.25" customHeight="1">
      <c r="A4" s="115"/>
      <c r="B4" s="433" t="s">
        <v>646</v>
      </c>
      <c r="C4" s="126"/>
      <c r="D4" s="474">
        <v>0</v>
      </c>
      <c r="E4" s="444">
        <v>4685036.67</v>
      </c>
      <c r="F4" s="128">
        <v>92271830315</v>
      </c>
      <c r="G4" s="444">
        <v>19163488.86</v>
      </c>
      <c r="H4" s="128">
        <v>351781625382</v>
      </c>
    </row>
    <row r="5" spans="1:8" ht="17.25" customHeight="1">
      <c r="A5" s="115"/>
      <c r="B5" s="486" t="s">
        <v>522</v>
      </c>
      <c r="C5" s="126"/>
      <c r="D5" s="126"/>
      <c r="E5" s="487">
        <v>4685036.67</v>
      </c>
      <c r="F5" s="186">
        <v>92204229521</v>
      </c>
      <c r="G5" s="487">
        <v>19163488.86</v>
      </c>
      <c r="H5" s="186">
        <v>351487017809</v>
      </c>
    </row>
    <row r="6" spans="1:8" ht="17.25" customHeight="1">
      <c r="A6" s="115"/>
      <c r="B6" s="488" t="s">
        <v>524</v>
      </c>
      <c r="C6" s="489" t="s">
        <v>521</v>
      </c>
      <c r="D6" s="126"/>
      <c r="E6" s="487">
        <v>4502644.37</v>
      </c>
      <c r="F6" s="126">
        <v>84035310959</v>
      </c>
      <c r="G6" s="487">
        <v>18366701.31</v>
      </c>
      <c r="H6" s="126">
        <v>326552305447</v>
      </c>
    </row>
    <row r="7" spans="1:8" ht="17.25" customHeight="1">
      <c r="A7" s="115"/>
      <c r="B7" s="432"/>
      <c r="C7" s="490" t="s">
        <v>520</v>
      </c>
      <c r="D7" s="126"/>
      <c r="E7" s="487">
        <v>182392.3</v>
      </c>
      <c r="F7" s="126">
        <v>3392987338</v>
      </c>
      <c r="G7" s="487">
        <v>796787.55</v>
      </c>
      <c r="H7" s="126">
        <v>14161768032</v>
      </c>
    </row>
    <row r="8" spans="1:8" ht="17.25" customHeight="1">
      <c r="A8" s="115"/>
      <c r="B8" s="432"/>
      <c r="C8" s="490" t="s">
        <v>429</v>
      </c>
      <c r="D8" s="126"/>
      <c r="E8" s="126"/>
      <c r="F8" s="126">
        <v>4775931224</v>
      </c>
      <c r="G8" s="126"/>
      <c r="H8" s="126">
        <v>10772944330</v>
      </c>
    </row>
    <row r="9" spans="1:8" ht="17.25" customHeight="1">
      <c r="A9" s="115"/>
      <c r="B9" s="486" t="s">
        <v>523</v>
      </c>
      <c r="C9" s="126"/>
      <c r="D9" s="474">
        <v>0</v>
      </c>
      <c r="F9" s="126">
        <v>67600794</v>
      </c>
      <c r="G9" s="126"/>
      <c r="H9" s="126">
        <v>294607573</v>
      </c>
    </row>
    <row r="10" spans="1:8" ht="17.25" customHeight="1">
      <c r="A10" s="115"/>
      <c r="B10" s="434"/>
      <c r="C10" s="126"/>
      <c r="D10" s="126"/>
      <c r="E10" s="126"/>
      <c r="F10" s="126"/>
      <c r="G10" s="126"/>
      <c r="H10" s="126"/>
    </row>
    <row r="11" spans="1:8" ht="17.25" customHeight="1">
      <c r="A11" s="115"/>
      <c r="B11" s="491" t="s">
        <v>647</v>
      </c>
      <c r="C11" s="126"/>
      <c r="D11" s="474">
        <v>0</v>
      </c>
      <c r="E11" s="444">
        <v>1305.84</v>
      </c>
      <c r="F11" s="128">
        <v>24146232</v>
      </c>
      <c r="G11" s="444">
        <v>14724.87</v>
      </c>
      <c r="H11" s="128">
        <v>261481521</v>
      </c>
    </row>
    <row r="12" spans="1:8" ht="17.25" customHeight="1">
      <c r="A12" s="115"/>
      <c r="B12" s="492" t="s">
        <v>648</v>
      </c>
      <c r="C12" s="126"/>
      <c r="D12" s="126"/>
      <c r="E12" s="126"/>
      <c r="F12" s="126">
        <v>0</v>
      </c>
      <c r="G12" s="126"/>
      <c r="H12" s="126"/>
    </row>
    <row r="13" spans="1:8" ht="17.25" customHeight="1">
      <c r="A13" s="115"/>
      <c r="B13" s="492" t="s">
        <v>525</v>
      </c>
      <c r="C13" s="126"/>
      <c r="D13" s="126"/>
      <c r="E13" s="161">
        <v>1251.84</v>
      </c>
      <c r="F13" s="126">
        <v>23120232</v>
      </c>
      <c r="G13" s="161">
        <v>13134.38</v>
      </c>
      <c r="H13" s="126">
        <v>233673394</v>
      </c>
    </row>
    <row r="14" spans="1:8" ht="17.25" customHeight="1">
      <c r="A14" s="115"/>
      <c r="B14" s="492" t="s">
        <v>526</v>
      </c>
      <c r="C14" s="126"/>
      <c r="D14" s="126"/>
      <c r="E14" s="161">
        <v>54</v>
      </c>
      <c r="F14" s="126">
        <v>1026000</v>
      </c>
      <c r="G14" s="161">
        <v>1590.49</v>
      </c>
      <c r="H14" s="126">
        <v>27808127</v>
      </c>
    </row>
    <row r="15" spans="1:8" ht="17.25" customHeight="1">
      <c r="A15" s="115"/>
      <c r="B15" s="492" t="s">
        <v>527</v>
      </c>
      <c r="C15" s="126"/>
      <c r="D15" s="126"/>
      <c r="E15" s="161"/>
      <c r="F15" s="126">
        <v>0</v>
      </c>
      <c r="G15" s="126"/>
      <c r="H15" s="126"/>
    </row>
    <row r="16" spans="1:8" ht="17.25" customHeight="1" hidden="1">
      <c r="A16" s="115"/>
      <c r="B16" s="492" t="s">
        <v>674</v>
      </c>
      <c r="C16" s="126"/>
      <c r="D16" s="126"/>
      <c r="E16" s="126"/>
      <c r="F16" s="126">
        <v>0</v>
      </c>
      <c r="G16" s="126"/>
      <c r="H16" s="126"/>
    </row>
    <row r="17" spans="1:8" ht="17.25" customHeight="1">
      <c r="A17" s="115"/>
      <c r="B17" s="491" t="s">
        <v>650</v>
      </c>
      <c r="C17" s="126"/>
      <c r="D17" s="464">
        <v>0</v>
      </c>
      <c r="E17" s="444">
        <v>4683730.83</v>
      </c>
      <c r="F17" s="128">
        <v>92247684083</v>
      </c>
      <c r="G17" s="444">
        <v>0</v>
      </c>
      <c r="H17" s="128">
        <v>351520143861</v>
      </c>
    </row>
    <row r="18" spans="1:8" ht="17.25" customHeight="1">
      <c r="A18" s="115"/>
      <c r="B18" s="493" t="s">
        <v>651</v>
      </c>
      <c r="C18" s="126"/>
      <c r="D18" s="126"/>
      <c r="E18" s="161">
        <v>4683730.83</v>
      </c>
      <c r="F18" s="126">
        <v>92180083289</v>
      </c>
      <c r="G18" s="161"/>
      <c r="H18" s="126">
        <v>351225536288</v>
      </c>
    </row>
    <row r="19" spans="1:8" ht="17.25" customHeight="1">
      <c r="A19" s="115"/>
      <c r="B19" s="493" t="s">
        <v>652</v>
      </c>
      <c r="C19" s="126"/>
      <c r="D19" s="126"/>
      <c r="E19" s="126"/>
      <c r="F19" s="126">
        <v>67600794</v>
      </c>
      <c r="G19" s="126"/>
      <c r="H19" s="126">
        <v>294607573</v>
      </c>
    </row>
    <row r="20" spans="1:8" ht="17.25" customHeight="1">
      <c r="A20" s="115"/>
      <c r="B20" s="493"/>
      <c r="C20" s="126"/>
      <c r="D20" s="126"/>
      <c r="E20" s="126"/>
      <c r="F20" s="126"/>
      <c r="G20" s="126"/>
      <c r="H20" s="126"/>
    </row>
    <row r="21" spans="1:8" ht="17.25" customHeight="1">
      <c r="A21" s="115"/>
      <c r="B21" s="433" t="s">
        <v>653</v>
      </c>
      <c r="C21" s="128"/>
      <c r="D21" s="128"/>
      <c r="E21" s="464">
        <v>0</v>
      </c>
      <c r="F21" s="128">
        <v>73347935557</v>
      </c>
      <c r="G21" s="128"/>
      <c r="H21" s="128">
        <v>270122107571</v>
      </c>
    </row>
    <row r="22" spans="1:8" ht="17.25" customHeight="1">
      <c r="A22" s="115"/>
      <c r="B22" s="435" t="s">
        <v>675</v>
      </c>
      <c r="C22" s="126"/>
      <c r="D22" s="126"/>
      <c r="E22" s="126"/>
      <c r="F22" s="126">
        <v>73294791274</v>
      </c>
      <c r="G22" s="126"/>
      <c r="H22" s="126">
        <v>269909044463</v>
      </c>
    </row>
    <row r="23" spans="1:8" ht="17.25" customHeight="1">
      <c r="A23" s="115"/>
      <c r="B23" s="435" t="s">
        <v>654</v>
      </c>
      <c r="C23" s="126"/>
      <c r="D23" s="126"/>
      <c r="E23" s="126"/>
      <c r="F23" s="126">
        <v>53144283</v>
      </c>
      <c r="G23" s="126"/>
      <c r="H23" s="126">
        <v>213063108</v>
      </c>
    </row>
    <row r="24" spans="1:8" ht="17.25" customHeight="1">
      <c r="A24" s="115"/>
      <c r="B24" s="435"/>
      <c r="C24" s="126"/>
      <c r="D24" s="126"/>
      <c r="E24" s="126"/>
      <c r="F24" s="126"/>
      <c r="G24" s="126"/>
      <c r="H24" s="126"/>
    </row>
    <row r="25" spans="1:8" ht="17.25" customHeight="1">
      <c r="A25" s="115"/>
      <c r="B25" s="433" t="s">
        <v>655</v>
      </c>
      <c r="C25" s="126"/>
      <c r="D25" s="126"/>
      <c r="E25" s="126"/>
      <c r="F25" s="354">
        <v>3931830492</v>
      </c>
      <c r="G25" s="354"/>
      <c r="H25" s="354">
        <v>26265463981</v>
      </c>
    </row>
    <row r="26" spans="1:8" ht="17.25" customHeight="1">
      <c r="A26" s="115"/>
      <c r="B26" s="287" t="s">
        <v>656</v>
      </c>
      <c r="C26" s="126"/>
      <c r="D26" s="126"/>
      <c r="E26" s="126"/>
      <c r="F26" s="126">
        <v>86835229</v>
      </c>
      <c r="G26" s="126"/>
      <c r="H26" s="126">
        <v>148231422</v>
      </c>
    </row>
    <row r="27" spans="1:8" ht="17.25" customHeight="1" hidden="1">
      <c r="A27" s="115"/>
      <c r="B27" s="287" t="s">
        <v>209</v>
      </c>
      <c r="C27" s="126"/>
      <c r="D27" s="126"/>
      <c r="E27" s="126"/>
      <c r="F27" s="126">
        <v>0</v>
      </c>
      <c r="G27" s="126"/>
      <c r="H27" s="126">
        <v>0</v>
      </c>
    </row>
    <row r="28" spans="1:8" ht="17.25" customHeight="1" hidden="1">
      <c r="A28" s="115"/>
      <c r="B28" s="287" t="s">
        <v>104</v>
      </c>
      <c r="C28" s="126"/>
      <c r="D28" s="126"/>
      <c r="E28" s="126"/>
      <c r="F28" s="126">
        <v>0</v>
      </c>
      <c r="G28" s="126"/>
      <c r="H28" s="126">
        <v>0</v>
      </c>
    </row>
    <row r="29" spans="1:8" ht="17.25" customHeight="1" hidden="1">
      <c r="A29" s="115"/>
      <c r="B29" s="287" t="s">
        <v>105</v>
      </c>
      <c r="C29" s="126"/>
      <c r="D29" s="126"/>
      <c r="E29" s="126"/>
      <c r="F29" s="126">
        <v>0</v>
      </c>
      <c r="G29" s="126"/>
      <c r="H29" s="126">
        <v>0</v>
      </c>
    </row>
    <row r="30" spans="1:8" ht="17.25" customHeight="1">
      <c r="A30" s="115"/>
      <c r="B30" s="287" t="s">
        <v>96</v>
      </c>
      <c r="C30" s="126"/>
      <c r="D30" s="126"/>
      <c r="E30" s="126"/>
      <c r="F30" s="126">
        <v>0</v>
      </c>
      <c r="G30" s="126"/>
      <c r="H30" s="126">
        <v>15000000000</v>
      </c>
    </row>
    <row r="31" spans="1:8" ht="17.25" customHeight="1">
      <c r="A31" s="115"/>
      <c r="B31" s="287" t="s">
        <v>95</v>
      </c>
      <c r="C31" s="126"/>
      <c r="D31" s="126"/>
      <c r="E31" s="126"/>
      <c r="F31" s="126">
        <v>1939245000</v>
      </c>
      <c r="G31" s="126"/>
      <c r="H31" s="126">
        <v>7359870000</v>
      </c>
    </row>
    <row r="32" spans="1:8" ht="17.25" customHeight="1">
      <c r="A32" s="115"/>
      <c r="B32" s="287" t="s">
        <v>440</v>
      </c>
      <c r="C32" s="126"/>
      <c r="D32" s="126"/>
      <c r="E32" s="126"/>
      <c r="F32" s="126">
        <v>0</v>
      </c>
      <c r="G32" s="126"/>
      <c r="H32" s="126">
        <v>7000000</v>
      </c>
    </row>
    <row r="33" spans="1:8" ht="17.25" customHeight="1">
      <c r="A33" s="115"/>
      <c r="B33" s="511" t="s">
        <v>538</v>
      </c>
      <c r="C33" s="126"/>
      <c r="D33" s="126"/>
      <c r="E33" s="126"/>
      <c r="F33" s="126">
        <v>0</v>
      </c>
      <c r="G33" s="126"/>
      <c r="H33" s="126">
        <v>402825900</v>
      </c>
    </row>
    <row r="34" spans="1:8" ht="17.25" customHeight="1">
      <c r="A34" s="115"/>
      <c r="B34" s="287" t="s">
        <v>201</v>
      </c>
      <c r="C34" s="126"/>
      <c r="D34" s="126"/>
      <c r="E34" s="126"/>
      <c r="F34" s="126">
        <v>0</v>
      </c>
      <c r="G34" s="126"/>
      <c r="H34" s="126">
        <v>421975000</v>
      </c>
    </row>
    <row r="35" spans="1:8" ht="17.25" customHeight="1">
      <c r="A35" s="115"/>
      <c r="B35" s="287" t="s">
        <v>657</v>
      </c>
      <c r="C35" s="126"/>
      <c r="D35" s="126"/>
      <c r="E35" s="464">
        <v>0</v>
      </c>
      <c r="F35" s="126">
        <v>1905750263</v>
      </c>
      <c r="G35" s="126"/>
      <c r="H35" s="126">
        <v>2925561659</v>
      </c>
    </row>
    <row r="36" spans="1:8" ht="17.25" customHeight="1">
      <c r="A36" s="115"/>
      <c r="B36" s="433" t="s">
        <v>431</v>
      </c>
      <c r="C36" s="126"/>
      <c r="D36" s="126"/>
      <c r="E36" s="464">
        <v>0</v>
      </c>
      <c r="F36" s="485">
        <v>191923526</v>
      </c>
      <c r="G36" s="485"/>
      <c r="H36" s="485">
        <v>252851541</v>
      </c>
    </row>
    <row r="37" spans="1:8" ht="17.25" customHeight="1">
      <c r="A37" s="115"/>
      <c r="B37" s="287" t="s">
        <v>145</v>
      </c>
      <c r="C37" s="126"/>
      <c r="D37" s="126"/>
      <c r="E37" s="126"/>
      <c r="F37" s="126">
        <v>0</v>
      </c>
      <c r="G37" s="128"/>
      <c r="H37" s="126">
        <v>23476190</v>
      </c>
    </row>
    <row r="38" spans="1:8" ht="17.25" customHeight="1">
      <c r="A38" s="115"/>
      <c r="B38" s="287" t="s">
        <v>146</v>
      </c>
      <c r="C38" s="126"/>
      <c r="D38" s="126"/>
      <c r="E38" s="126"/>
      <c r="F38" s="126">
        <v>0</v>
      </c>
      <c r="G38" s="128"/>
      <c r="H38" s="126">
        <v>19523809</v>
      </c>
    </row>
    <row r="39" spans="1:8" ht="17.25" customHeight="1">
      <c r="A39" s="115"/>
      <c r="B39" s="287" t="s">
        <v>357</v>
      </c>
      <c r="C39" s="126"/>
      <c r="D39" s="126"/>
      <c r="E39" s="126"/>
      <c r="F39" s="126">
        <v>0</v>
      </c>
      <c r="G39" s="128"/>
      <c r="H39" s="126">
        <v>4761905</v>
      </c>
    </row>
    <row r="40" spans="1:8" ht="17.25" customHeight="1">
      <c r="A40" s="115"/>
      <c r="B40" s="287" t="s">
        <v>489</v>
      </c>
      <c r="C40" s="126"/>
      <c r="D40" s="126"/>
      <c r="E40" s="126"/>
      <c r="F40" s="126">
        <v>0</v>
      </c>
      <c r="G40" s="128"/>
      <c r="H40" s="126">
        <v>380952</v>
      </c>
    </row>
    <row r="41" spans="1:8" ht="17.25" customHeight="1">
      <c r="A41" s="115"/>
      <c r="B41" s="287" t="s">
        <v>610</v>
      </c>
      <c r="C41" s="126"/>
      <c r="D41" s="126"/>
      <c r="E41" s="126"/>
      <c r="F41" s="126">
        <v>111500000</v>
      </c>
      <c r="G41" s="128"/>
      <c r="H41" s="126">
        <v>122000000</v>
      </c>
    </row>
    <row r="42" spans="1:8" ht="17.25" customHeight="1">
      <c r="A42" s="115"/>
      <c r="B42" s="287" t="s">
        <v>500</v>
      </c>
      <c r="C42" s="126"/>
      <c r="D42" s="126"/>
      <c r="E42" s="126"/>
      <c r="F42" s="126">
        <v>80423526</v>
      </c>
      <c r="G42" s="128"/>
      <c r="H42" s="126">
        <v>82708685</v>
      </c>
    </row>
    <row r="43" spans="1:8" ht="17.25" customHeight="1">
      <c r="A43" s="115"/>
      <c r="B43" s="433" t="s">
        <v>658</v>
      </c>
      <c r="C43" s="128"/>
      <c r="D43" s="128"/>
      <c r="E43" s="128"/>
      <c r="F43" s="354">
        <v>1720048320</v>
      </c>
      <c r="G43" s="354"/>
      <c r="H43" s="354">
        <v>5643912962</v>
      </c>
    </row>
    <row r="44" spans="1:8" ht="17.25" customHeight="1">
      <c r="A44" s="115"/>
      <c r="B44" s="434" t="s">
        <v>659</v>
      </c>
      <c r="C44" s="128"/>
      <c r="D44" s="128"/>
      <c r="E44" s="464">
        <v>0</v>
      </c>
      <c r="F44" s="126">
        <v>809034507</v>
      </c>
      <c r="G44" s="441"/>
      <c r="H44" s="195">
        <v>1154090009</v>
      </c>
    </row>
    <row r="45" spans="1:8" ht="17.25" customHeight="1">
      <c r="A45" s="115"/>
      <c r="B45" s="434" t="s">
        <v>660</v>
      </c>
      <c r="C45" s="126"/>
      <c r="D45" s="134"/>
      <c r="E45" s="464">
        <v>0</v>
      </c>
      <c r="F45" s="126">
        <v>911013813</v>
      </c>
      <c r="G45" s="441"/>
      <c r="H45" s="195">
        <v>4489822953</v>
      </c>
    </row>
    <row r="46" spans="1:8" ht="17.25" customHeight="1">
      <c r="A46" s="115"/>
      <c r="B46" s="434" t="s">
        <v>379</v>
      </c>
      <c r="C46" s="126"/>
      <c r="D46" s="126"/>
      <c r="E46" s="126"/>
      <c r="F46" s="441">
        <v>0</v>
      </c>
      <c r="G46" s="441"/>
      <c r="H46" s="195"/>
    </row>
    <row r="47" spans="1:8" ht="17.25" customHeight="1">
      <c r="A47" s="115"/>
      <c r="B47" s="433" t="s">
        <v>430</v>
      </c>
      <c r="C47" s="126"/>
      <c r="D47" s="144"/>
      <c r="E47" s="464">
        <v>0</v>
      </c>
      <c r="F47" s="355">
        <v>1103328</v>
      </c>
      <c r="G47" s="355"/>
      <c r="H47" s="355">
        <v>46797159</v>
      </c>
    </row>
    <row r="48" spans="1:8" ht="17.25" customHeight="1">
      <c r="A48" s="115"/>
      <c r="B48" s="434" t="s">
        <v>210</v>
      </c>
      <c r="C48" s="126"/>
      <c r="D48" s="295"/>
      <c r="F48" s="441">
        <v>1103328</v>
      </c>
      <c r="G48" s="441"/>
      <c r="H48" s="126">
        <v>3580197</v>
      </c>
    </row>
    <row r="49" spans="1:8" ht="17.25" customHeight="1" hidden="1">
      <c r="A49" s="115"/>
      <c r="B49" s="434" t="s">
        <v>8</v>
      </c>
      <c r="C49" s="126"/>
      <c r="D49" s="295"/>
      <c r="E49" s="126"/>
      <c r="F49" s="441">
        <v>0</v>
      </c>
      <c r="G49" s="441"/>
      <c r="H49" s="126">
        <v>0</v>
      </c>
    </row>
    <row r="50" spans="1:8" ht="17.25" customHeight="1">
      <c r="A50" s="115"/>
      <c r="B50" s="434" t="s">
        <v>147</v>
      </c>
      <c r="C50" s="126"/>
      <c r="D50" s="295"/>
      <c r="E50" s="126"/>
      <c r="F50" s="441">
        <v>0</v>
      </c>
      <c r="G50" s="441"/>
      <c r="H50" s="126">
        <v>42066962</v>
      </c>
    </row>
    <row r="51" spans="1:8" ht="17.25" customHeight="1">
      <c r="A51" s="115"/>
      <c r="B51" s="434" t="s">
        <v>490</v>
      </c>
      <c r="C51" s="126"/>
      <c r="D51" s="295"/>
      <c r="E51" s="126"/>
      <c r="F51" s="441">
        <v>0</v>
      </c>
      <c r="G51" s="441"/>
      <c r="H51" s="126">
        <v>1150000</v>
      </c>
    </row>
    <row r="52" spans="1:8" ht="17.25" customHeight="1">
      <c r="A52" s="115"/>
      <c r="B52" s="433" t="s">
        <v>661</v>
      </c>
      <c r="C52" s="128"/>
      <c r="D52" s="128"/>
      <c r="E52" s="128"/>
      <c r="F52" s="354" t="s">
        <v>642</v>
      </c>
      <c r="G52" s="354"/>
      <c r="H52" s="354" t="s">
        <v>350</v>
      </c>
    </row>
    <row r="53" spans="1:8" ht="17.25" customHeight="1" hidden="1">
      <c r="A53" s="115"/>
      <c r="B53" s="433"/>
      <c r="C53" s="128"/>
      <c r="D53" s="128"/>
      <c r="E53" s="128"/>
      <c r="F53" s="354"/>
      <c r="G53" s="354"/>
      <c r="H53" s="354"/>
    </row>
    <row r="54" spans="1:8" ht="17.25" customHeight="1" hidden="1">
      <c r="A54" s="115"/>
      <c r="B54" s="433"/>
      <c r="C54" s="128"/>
      <c r="D54" s="128"/>
      <c r="E54" s="128"/>
      <c r="F54" s="354"/>
      <c r="G54" s="354"/>
      <c r="H54" s="354"/>
    </row>
    <row r="55" spans="1:8" s="123" customFormat="1" ht="17.25" customHeight="1">
      <c r="A55" s="114"/>
      <c r="B55" s="508" t="s">
        <v>5</v>
      </c>
      <c r="C55" s="128"/>
      <c r="D55" s="128"/>
      <c r="E55" s="128"/>
      <c r="F55" s="354">
        <v>1342126200</v>
      </c>
      <c r="G55" s="354"/>
      <c r="H55" s="354">
        <v>7551560558</v>
      </c>
    </row>
    <row r="56" spans="1:8" ht="17.25" customHeight="1">
      <c r="A56" s="115"/>
      <c r="B56" s="436" t="s">
        <v>215</v>
      </c>
      <c r="C56" s="305"/>
      <c r="D56" s="305"/>
      <c r="E56" s="309">
        <v>0</v>
      </c>
      <c r="F56" s="126">
        <v>8721309947</v>
      </c>
      <c r="G56" s="195"/>
      <c r="H56" s="195">
        <v>45500227189</v>
      </c>
    </row>
    <row r="57" spans="1:8" ht="17.25" customHeight="1">
      <c r="A57" s="115"/>
      <c r="B57" s="437" t="s">
        <v>284</v>
      </c>
      <c r="C57" s="305"/>
      <c r="D57" s="305"/>
      <c r="E57" s="309">
        <v>0</v>
      </c>
      <c r="F57" s="126">
        <v>100176200</v>
      </c>
      <c r="H57" s="126">
        <v>435648218</v>
      </c>
    </row>
    <row r="58" spans="1:8" ht="17.25" customHeight="1">
      <c r="A58" s="115"/>
      <c r="B58" s="437" t="s">
        <v>442</v>
      </c>
      <c r="C58" s="305"/>
      <c r="D58" s="305"/>
      <c r="E58" s="309">
        <v>0</v>
      </c>
      <c r="F58" s="126">
        <v>0</v>
      </c>
      <c r="G58" s="195"/>
      <c r="H58" s="195">
        <v>135575900</v>
      </c>
    </row>
    <row r="59" spans="1:8" ht="17.25" customHeight="1">
      <c r="A59" s="115"/>
      <c r="B59" s="437" t="s">
        <v>441</v>
      </c>
      <c r="C59" s="305"/>
      <c r="D59" s="305"/>
      <c r="E59" s="309">
        <v>0</v>
      </c>
      <c r="F59" s="126">
        <v>0</v>
      </c>
      <c r="G59" s="195"/>
      <c r="H59" s="195">
        <v>7000000</v>
      </c>
    </row>
    <row r="60" spans="1:8" ht="17.25" customHeight="1">
      <c r="A60" s="115"/>
      <c r="B60" s="437" t="s">
        <v>583</v>
      </c>
      <c r="C60" s="305"/>
      <c r="D60" s="305"/>
      <c r="E60" s="309">
        <v>0</v>
      </c>
      <c r="F60" s="126">
        <v>0</v>
      </c>
      <c r="G60" s="195"/>
      <c r="H60" s="195">
        <v>1364069762</v>
      </c>
    </row>
    <row r="61" spans="1:8" ht="17.25" customHeight="1">
      <c r="A61" s="115"/>
      <c r="B61" s="437" t="s">
        <v>202</v>
      </c>
      <c r="C61" s="305"/>
      <c r="D61" s="305"/>
      <c r="E61" s="309">
        <v>0</v>
      </c>
      <c r="F61" s="126">
        <v>0</v>
      </c>
      <c r="G61" s="195"/>
      <c r="H61" s="514">
        <v>421975000</v>
      </c>
    </row>
    <row r="62" spans="1:8" ht="17.25" customHeight="1">
      <c r="A62" s="115"/>
      <c r="B62" s="437" t="s">
        <v>351</v>
      </c>
      <c r="C62" s="306"/>
      <c r="D62" s="305"/>
      <c r="E62" s="309">
        <v>0</v>
      </c>
      <c r="F62" s="126">
        <v>0</v>
      </c>
      <c r="G62" s="195"/>
      <c r="H62" s="310">
        <v>1102876866</v>
      </c>
    </row>
    <row r="63" spans="1:8" ht="17.25" customHeight="1">
      <c r="A63" s="115"/>
      <c r="B63" s="437" t="s">
        <v>377</v>
      </c>
      <c r="C63" s="306"/>
      <c r="D63" s="305"/>
      <c r="E63" s="309">
        <v>0</v>
      </c>
      <c r="F63" s="126">
        <v>0</v>
      </c>
      <c r="G63" s="310"/>
      <c r="H63" s="310">
        <v>0</v>
      </c>
    </row>
    <row r="64" spans="1:8" ht="17.25" customHeight="1">
      <c r="A64" s="115"/>
      <c r="B64" s="438" t="s">
        <v>216</v>
      </c>
      <c r="C64" s="307"/>
      <c r="D64" s="308"/>
      <c r="E64" s="311">
        <v>0</v>
      </c>
      <c r="F64" s="442">
        <v>8821486147</v>
      </c>
      <c r="G64" s="442"/>
      <c r="H64" s="442">
        <v>45110131611</v>
      </c>
    </row>
    <row r="65" spans="1:8" ht="17.25" customHeight="1">
      <c r="A65" s="115"/>
      <c r="B65" s="437" t="s">
        <v>83</v>
      </c>
      <c r="C65" s="128"/>
      <c r="D65" s="128"/>
      <c r="E65" s="128"/>
      <c r="F65" s="477"/>
      <c r="G65" s="477"/>
      <c r="H65" s="477"/>
    </row>
    <row r="66" spans="1:8" ht="17.25" customHeight="1">
      <c r="A66" s="115"/>
      <c r="B66" s="448" t="s">
        <v>562</v>
      </c>
      <c r="C66" s="449"/>
      <c r="D66" s="449"/>
      <c r="E66" s="449"/>
      <c r="F66" s="126">
        <v>0</v>
      </c>
      <c r="G66" s="477"/>
      <c r="H66" s="477">
        <v>15000000000</v>
      </c>
    </row>
    <row r="67" spans="1:8" ht="17.25" customHeight="1">
      <c r="A67" s="115"/>
      <c r="B67" s="437" t="s">
        <v>81</v>
      </c>
      <c r="C67" s="449"/>
      <c r="D67" s="449"/>
      <c r="E67" s="449"/>
      <c r="F67" s="126">
        <v>14456511</v>
      </c>
      <c r="G67" s="477"/>
      <c r="H67" s="477">
        <v>145369500</v>
      </c>
    </row>
    <row r="68" spans="1:8" ht="17.25" customHeight="1">
      <c r="A68" s="115"/>
      <c r="B68" s="437" t="s">
        <v>611</v>
      </c>
      <c r="C68" s="449"/>
      <c r="D68" s="449"/>
      <c r="E68" s="449"/>
      <c r="F68" s="126">
        <v>86835229</v>
      </c>
      <c r="G68" s="477"/>
      <c r="H68" s="477"/>
    </row>
    <row r="69" spans="1:8" ht="17.25" customHeight="1">
      <c r="A69" s="115"/>
      <c r="B69" s="437" t="s">
        <v>501</v>
      </c>
      <c r="C69" s="449"/>
      <c r="D69" s="449"/>
      <c r="E69" s="449"/>
      <c r="F69" s="126">
        <v>1779668853</v>
      </c>
      <c r="G69" s="477"/>
      <c r="H69" s="477">
        <v>6907491243</v>
      </c>
    </row>
    <row r="70" spans="1:8" ht="17.25" customHeight="1">
      <c r="A70" s="115"/>
      <c r="B70" s="437" t="s">
        <v>615</v>
      </c>
      <c r="C70" s="449"/>
      <c r="D70" s="449"/>
      <c r="E70" s="449"/>
      <c r="F70" s="126">
        <v>110396672</v>
      </c>
      <c r="G70" s="477"/>
      <c r="H70" s="477">
        <v>354285804</v>
      </c>
    </row>
    <row r="71" spans="1:8" ht="17.25" customHeight="1">
      <c r="A71" s="115"/>
      <c r="B71" s="437" t="s">
        <v>597</v>
      </c>
      <c r="C71" s="449"/>
      <c r="D71" s="449"/>
      <c r="E71" s="449"/>
      <c r="F71" s="126">
        <v>994736450</v>
      </c>
      <c r="G71" s="477"/>
      <c r="H71" s="477">
        <v>-1564261294</v>
      </c>
    </row>
    <row r="72" spans="1:8" ht="17.25" customHeight="1">
      <c r="A72" s="115"/>
      <c r="B72" s="437" t="s">
        <v>612</v>
      </c>
      <c r="C72" s="128"/>
      <c r="D72" s="128"/>
      <c r="E72" s="128"/>
      <c r="F72" s="195">
        <v>80423526</v>
      </c>
      <c r="G72" s="477"/>
      <c r="H72" s="477"/>
    </row>
    <row r="73" spans="1:8" ht="17.25" customHeight="1">
      <c r="A73" s="115"/>
      <c r="B73" s="437" t="s">
        <v>211</v>
      </c>
      <c r="C73" s="128"/>
      <c r="D73" s="128"/>
      <c r="E73" s="128">
        <v>0</v>
      </c>
      <c r="F73" s="126">
        <v>5754968906</v>
      </c>
      <c r="G73" s="477"/>
      <c r="H73" s="477">
        <v>24267246358</v>
      </c>
    </row>
    <row r="74" spans="1:8" ht="17.25" customHeight="1">
      <c r="A74" s="115"/>
      <c r="B74" s="437"/>
      <c r="C74" s="128"/>
      <c r="D74" s="128"/>
      <c r="E74" s="128"/>
      <c r="F74" s="195"/>
      <c r="G74" s="195"/>
      <c r="H74" s="354"/>
    </row>
    <row r="75" spans="1:8" s="123" customFormat="1" ht="17.25" customHeight="1">
      <c r="A75" s="114"/>
      <c r="B75" s="509" t="s">
        <v>85</v>
      </c>
      <c r="C75" s="128"/>
      <c r="D75" s="128"/>
      <c r="E75" s="128">
        <v>1342126200</v>
      </c>
      <c r="F75" s="354">
        <v>0</v>
      </c>
      <c r="G75" s="354"/>
      <c r="H75" s="354">
        <v>7551560558</v>
      </c>
    </row>
    <row r="76" spans="1:8" ht="17.25" customHeight="1">
      <c r="A76" s="115"/>
      <c r="B76" s="287" t="s">
        <v>563</v>
      </c>
      <c r="C76" s="128"/>
      <c r="D76" s="128"/>
      <c r="E76" s="128">
        <v>575496890</v>
      </c>
      <c r="F76" s="512" t="s">
        <v>363</v>
      </c>
      <c r="G76" s="195"/>
      <c r="H76" s="195">
        <v>2340839245</v>
      </c>
    </row>
    <row r="77" spans="1:8" ht="17.25" customHeight="1" hidden="1">
      <c r="A77" s="115"/>
      <c r="B77" s="425" t="s">
        <v>212</v>
      </c>
      <c r="C77" s="128"/>
      <c r="D77" s="128"/>
      <c r="E77" s="477"/>
      <c r="F77" s="241"/>
      <c r="G77" s="241"/>
      <c r="H77" s="195"/>
    </row>
    <row r="78" spans="1:8" ht="31.5" customHeight="1" hidden="1">
      <c r="A78" s="115"/>
      <c r="B78" s="588" t="s">
        <v>400</v>
      </c>
      <c r="C78" s="588"/>
      <c r="D78" s="588"/>
      <c r="E78" s="477"/>
      <c r="F78" s="441"/>
      <c r="G78" s="441"/>
      <c r="H78" s="195"/>
    </row>
    <row r="79" spans="1:8" ht="17.25" customHeight="1" hidden="1">
      <c r="A79" s="115"/>
      <c r="B79" s="439" t="s">
        <v>213</v>
      </c>
      <c r="C79" s="126"/>
      <c r="D79" s="195"/>
      <c r="E79" s="313"/>
      <c r="F79" s="441"/>
      <c r="G79" s="441"/>
      <c r="H79" s="313"/>
    </row>
    <row r="80" spans="1:8" ht="17.25" customHeight="1" hidden="1">
      <c r="A80" s="115"/>
      <c r="B80" s="439" t="s">
        <v>214</v>
      </c>
      <c r="C80" s="126"/>
      <c r="D80" s="312"/>
      <c r="E80" s="313"/>
      <c r="F80" s="441"/>
      <c r="G80" s="441"/>
      <c r="H80" s="313"/>
    </row>
    <row r="81" spans="1:8" ht="17.25" customHeight="1">
      <c r="A81" s="115"/>
      <c r="B81" s="314" t="s">
        <v>84</v>
      </c>
      <c r="C81" s="126"/>
      <c r="D81" s="312"/>
      <c r="E81" s="195">
        <v>1150993781</v>
      </c>
      <c r="F81" s="512"/>
      <c r="G81" s="441"/>
      <c r="H81" s="195">
        <v>4853449272</v>
      </c>
    </row>
    <row r="82" spans="1:8" ht="17.25" customHeight="1">
      <c r="A82" s="119"/>
      <c r="B82" s="195">
        <v>5754968906</v>
      </c>
      <c r="C82" s="126" t="s">
        <v>82</v>
      </c>
      <c r="D82" s="312"/>
      <c r="E82" s="195"/>
      <c r="F82" s="512"/>
      <c r="G82" s="441"/>
      <c r="H82" s="195"/>
    </row>
    <row r="83" spans="1:8" ht="36" customHeight="1">
      <c r="A83" s="115"/>
      <c r="B83" s="585" t="s">
        <v>100</v>
      </c>
      <c r="C83" s="586"/>
      <c r="D83" s="586"/>
      <c r="E83" s="195">
        <v>575496891</v>
      </c>
      <c r="F83" s="512"/>
      <c r="G83" s="441"/>
      <c r="H83" s="195">
        <v>2426724636</v>
      </c>
    </row>
    <row r="84" spans="1:8" ht="30.75" customHeight="1">
      <c r="A84" s="115"/>
      <c r="B84" s="585" t="s">
        <v>101</v>
      </c>
      <c r="C84" s="586"/>
      <c r="D84" s="586"/>
      <c r="E84" s="195"/>
      <c r="F84" s="512"/>
      <c r="G84" s="441"/>
      <c r="H84" s="195">
        <v>85885391</v>
      </c>
    </row>
    <row r="85" spans="1:8" ht="19.5" customHeight="1">
      <c r="A85" s="115"/>
      <c r="B85" s="587" t="s">
        <v>90</v>
      </c>
      <c r="C85" s="587"/>
      <c r="D85" s="587"/>
      <c r="E85" s="513">
        <v>766629310</v>
      </c>
      <c r="F85" s="512" t="s">
        <v>364</v>
      </c>
      <c r="G85" s="195"/>
      <c r="H85" s="195">
        <v>5210721313</v>
      </c>
    </row>
    <row r="86" spans="1:8" ht="35.25" customHeight="1" hidden="1">
      <c r="A86" s="115"/>
      <c r="B86" s="587" t="s">
        <v>502</v>
      </c>
      <c r="C86" s="587"/>
      <c r="D86" s="587"/>
      <c r="E86" s="126">
        <v>0</v>
      </c>
      <c r="F86" s="195"/>
      <c r="G86" s="195"/>
      <c r="H86" s="195">
        <v>3750000000</v>
      </c>
    </row>
    <row r="87" spans="1:8" ht="37.5" customHeight="1" hidden="1">
      <c r="A87" s="115"/>
      <c r="B87" s="425" t="s">
        <v>401</v>
      </c>
      <c r="C87" s="128"/>
      <c r="D87" s="128"/>
      <c r="E87" s="479"/>
      <c r="F87" s="195"/>
      <c r="G87" s="195"/>
      <c r="H87" s="195"/>
    </row>
    <row r="88" spans="1:8" ht="24" customHeight="1" hidden="1">
      <c r="A88" s="115"/>
      <c r="B88" s="314" t="s">
        <v>613</v>
      </c>
      <c r="C88" s="128"/>
      <c r="D88" s="128"/>
      <c r="E88" s="126">
        <v>3614127</v>
      </c>
      <c r="F88" s="195"/>
      <c r="G88" s="195"/>
      <c r="H88" s="195">
        <v>36342375</v>
      </c>
    </row>
    <row r="89" spans="1:8" ht="18.75" customHeight="1" hidden="1">
      <c r="A89" s="115"/>
      <c r="B89" s="314" t="s">
        <v>619</v>
      </c>
      <c r="C89" s="128"/>
      <c r="D89" s="128"/>
      <c r="E89" s="126">
        <v>21708807</v>
      </c>
      <c r="F89" s="195"/>
      <c r="G89" s="195"/>
      <c r="H89" s="195"/>
    </row>
    <row r="90" spans="1:8" ht="17.25" customHeight="1" hidden="1">
      <c r="A90" s="115"/>
      <c r="B90" s="314" t="s">
        <v>614</v>
      </c>
      <c r="C90" s="128"/>
      <c r="D90" s="128"/>
      <c r="E90" s="126">
        <v>444917213</v>
      </c>
      <c r="F90" s="195"/>
      <c r="G90" s="195"/>
      <c r="H90" s="195">
        <v>1726872811</v>
      </c>
    </row>
    <row r="91" spans="1:8" ht="17.25" customHeight="1" hidden="1">
      <c r="A91" s="115"/>
      <c r="B91" s="314" t="s">
        <v>616</v>
      </c>
      <c r="C91" s="128"/>
      <c r="D91" s="128"/>
      <c r="E91" s="126">
        <v>27599168</v>
      </c>
      <c r="F91" s="195"/>
      <c r="G91" s="195"/>
      <c r="H91" s="195">
        <v>88571451</v>
      </c>
    </row>
    <row r="92" spans="1:8" ht="17.25" customHeight="1" hidden="1">
      <c r="A92" s="115"/>
      <c r="B92" s="314" t="s">
        <v>618</v>
      </c>
      <c r="C92" s="128"/>
      <c r="D92" s="128"/>
      <c r="E92" s="126">
        <v>248684113</v>
      </c>
      <c r="F92" s="195"/>
      <c r="G92" s="195"/>
      <c r="H92" s="195">
        <v>-391065324</v>
      </c>
    </row>
    <row r="93" spans="1:8" ht="17.25" customHeight="1" hidden="1">
      <c r="A93" s="115"/>
      <c r="B93" s="314" t="s">
        <v>617</v>
      </c>
      <c r="C93" s="128"/>
      <c r="D93" s="128"/>
      <c r="E93" s="126">
        <v>20105882</v>
      </c>
      <c r="F93" s="195"/>
      <c r="G93" s="195"/>
      <c r="H93" s="195"/>
    </row>
    <row r="94" spans="1:8" ht="17.25" customHeight="1">
      <c r="A94" s="115"/>
      <c r="B94" s="314"/>
      <c r="C94" s="128"/>
      <c r="D94" s="128"/>
      <c r="E94" s="126"/>
      <c r="F94" s="195"/>
      <c r="G94" s="195"/>
      <c r="H94" s="195"/>
    </row>
    <row r="95" spans="1:8" s="123" customFormat="1" ht="17.25" customHeight="1">
      <c r="A95" s="114"/>
      <c r="B95" s="433" t="s">
        <v>561</v>
      </c>
      <c r="C95" s="128"/>
      <c r="D95" s="128"/>
      <c r="E95" s="128"/>
      <c r="F95" s="128"/>
      <c r="G95" s="128"/>
      <c r="H95" s="128"/>
    </row>
    <row r="96" spans="1:8" s="123" customFormat="1" ht="17.25" customHeight="1">
      <c r="A96" s="114"/>
      <c r="B96" s="433" t="s">
        <v>217</v>
      </c>
      <c r="C96" s="128"/>
      <c r="D96" s="128"/>
      <c r="E96" s="464"/>
      <c r="F96" s="354">
        <v>1342126200</v>
      </c>
      <c r="G96" s="354"/>
      <c r="H96" s="354">
        <v>7551560558</v>
      </c>
    </row>
    <row r="97" spans="1:8" s="123" customFormat="1" ht="17.25" customHeight="1">
      <c r="A97" s="114"/>
      <c r="B97" s="433"/>
      <c r="C97" s="128"/>
      <c r="D97" s="128"/>
      <c r="E97" s="128"/>
      <c r="F97" s="354"/>
      <c r="G97" s="354"/>
      <c r="H97" s="354"/>
    </row>
    <row r="98" spans="1:8" ht="17.25" customHeight="1">
      <c r="A98" s="115"/>
      <c r="B98" s="433" t="s">
        <v>662</v>
      </c>
      <c r="C98" s="128"/>
      <c r="D98" s="128"/>
      <c r="E98" s="128"/>
      <c r="F98" s="354"/>
      <c r="G98" s="354"/>
      <c r="H98" s="354"/>
    </row>
    <row r="99" spans="1:8" ht="17.25" customHeight="1" hidden="1">
      <c r="A99" s="115"/>
      <c r="B99" s="433"/>
      <c r="C99" s="128"/>
      <c r="D99" s="128"/>
      <c r="E99" s="128"/>
      <c r="F99" s="354"/>
      <c r="G99" s="354"/>
      <c r="H99" s="354"/>
    </row>
    <row r="100" spans="1:8" ht="17.25" customHeight="1">
      <c r="A100" s="115"/>
      <c r="B100" s="433"/>
      <c r="C100" s="128"/>
      <c r="D100" s="128"/>
      <c r="E100" s="128"/>
      <c r="F100" s="354"/>
      <c r="G100" s="354"/>
      <c r="H100" s="354"/>
    </row>
    <row r="101" spans="1:8" ht="17.25" customHeight="1">
      <c r="A101" s="115"/>
      <c r="B101" s="433" t="s">
        <v>663</v>
      </c>
      <c r="C101" s="128"/>
      <c r="D101" s="128"/>
      <c r="E101" s="128"/>
      <c r="F101" s="132" t="s">
        <v>642</v>
      </c>
      <c r="G101" s="132"/>
      <c r="H101" s="132" t="s">
        <v>350</v>
      </c>
    </row>
    <row r="102" spans="1:8" ht="17.25" customHeight="1">
      <c r="A102" s="115"/>
      <c r="B102" s="495" t="s">
        <v>664</v>
      </c>
      <c r="C102" s="435"/>
      <c r="D102" s="128"/>
      <c r="E102" s="497"/>
      <c r="F102" s="126">
        <v>33934655256</v>
      </c>
      <c r="G102" s="126"/>
      <c r="H102" s="126">
        <v>125196499301</v>
      </c>
    </row>
    <row r="103" spans="1:8" ht="17.25" customHeight="1">
      <c r="A103" s="115"/>
      <c r="B103" s="495" t="s">
        <v>665</v>
      </c>
      <c r="C103" s="435"/>
      <c r="D103" s="126"/>
      <c r="E103" s="497"/>
      <c r="F103" s="126">
        <v>14920903250</v>
      </c>
      <c r="G103" s="126"/>
      <c r="H103" s="126">
        <v>57538035533</v>
      </c>
    </row>
    <row r="104" spans="1:8" ht="17.25" customHeight="1">
      <c r="A104" s="115"/>
      <c r="B104" s="495" t="s">
        <v>666</v>
      </c>
      <c r="C104" s="435"/>
      <c r="D104" s="126"/>
      <c r="E104" s="128"/>
      <c r="F104" s="126">
        <v>166963295</v>
      </c>
      <c r="G104" s="126"/>
      <c r="H104" s="126">
        <v>616085068</v>
      </c>
    </row>
    <row r="105" spans="1:8" ht="17.25" customHeight="1">
      <c r="A105" s="115"/>
      <c r="B105" s="495" t="s">
        <v>667</v>
      </c>
      <c r="C105" s="435"/>
      <c r="D105" s="126"/>
      <c r="E105" s="128"/>
      <c r="F105" s="126">
        <v>0</v>
      </c>
      <c r="G105" s="126"/>
      <c r="H105" s="126">
        <v>0</v>
      </c>
    </row>
    <row r="106" spans="1:8" ht="17.25" customHeight="1">
      <c r="A106" s="115"/>
      <c r="B106" s="495" t="s">
        <v>668</v>
      </c>
      <c r="C106" s="435"/>
      <c r="D106" s="126"/>
      <c r="E106" s="128"/>
      <c r="F106" s="126">
        <v>270622588</v>
      </c>
      <c r="G106" s="126"/>
      <c r="H106" s="126">
        <v>918314704</v>
      </c>
    </row>
    <row r="107" spans="1:8" ht="17.25" customHeight="1">
      <c r="A107" s="115"/>
      <c r="B107" s="495" t="s">
        <v>669</v>
      </c>
      <c r="C107" s="435"/>
      <c r="D107" s="126"/>
      <c r="E107" s="128"/>
      <c r="F107" s="126">
        <v>0</v>
      </c>
      <c r="G107" s="126"/>
      <c r="H107" s="126">
        <v>0</v>
      </c>
    </row>
    <row r="108" spans="1:8" ht="17.25" customHeight="1">
      <c r="A108" s="115"/>
      <c r="B108" s="495" t="s">
        <v>207</v>
      </c>
      <c r="C108" s="435"/>
      <c r="D108" s="126"/>
      <c r="E108" s="128"/>
      <c r="F108" s="126">
        <v>0</v>
      </c>
      <c r="G108" s="126"/>
      <c r="H108" s="126">
        <v>259798590</v>
      </c>
    </row>
    <row r="109" spans="1:8" ht="17.25" customHeight="1">
      <c r="A109" s="115"/>
      <c r="B109" s="495" t="s">
        <v>670</v>
      </c>
      <c r="C109" s="435"/>
      <c r="D109" s="126"/>
      <c r="E109" s="128"/>
      <c r="F109" s="126">
        <v>17361636965</v>
      </c>
      <c r="G109" s="126"/>
      <c r="H109" s="126">
        <v>68639023935</v>
      </c>
    </row>
    <row r="110" spans="1:8" ht="17.25" customHeight="1">
      <c r="A110" s="115"/>
      <c r="B110" s="495" t="s">
        <v>102</v>
      </c>
      <c r="C110" s="435"/>
      <c r="D110" s="126"/>
      <c r="E110" s="128"/>
      <c r="F110" s="126">
        <v>1954451826</v>
      </c>
      <c r="G110" s="126"/>
      <c r="H110" s="126">
        <v>5703526711</v>
      </c>
    </row>
    <row r="111" spans="1:8" ht="17.25" customHeight="1">
      <c r="A111" s="115"/>
      <c r="B111" s="495" t="s">
        <v>671</v>
      </c>
      <c r="C111" s="435"/>
      <c r="D111" s="126"/>
      <c r="E111" s="128"/>
      <c r="F111" s="126">
        <v>4234141621</v>
      </c>
      <c r="G111" s="126"/>
      <c r="H111" s="126">
        <v>10012070486</v>
      </c>
    </row>
    <row r="112" spans="1:8" ht="17.25" customHeight="1">
      <c r="A112" s="115"/>
      <c r="B112" s="495" t="s">
        <v>672</v>
      </c>
      <c r="C112" s="435"/>
      <c r="D112" s="126"/>
      <c r="E112" s="128"/>
      <c r="F112" s="126">
        <v>504560756</v>
      </c>
      <c r="G112" s="126"/>
      <c r="H112" s="126">
        <v>1238753243</v>
      </c>
    </row>
    <row r="113" spans="1:8" ht="17.25" customHeight="1">
      <c r="A113" s="115"/>
      <c r="B113" s="433" t="s">
        <v>542</v>
      </c>
      <c r="C113" s="128"/>
      <c r="D113" s="126"/>
      <c r="E113" s="464">
        <v>0</v>
      </c>
      <c r="F113" s="128">
        <v>73347935557</v>
      </c>
      <c r="G113" s="128"/>
      <c r="H113" s="128">
        <v>270122107571</v>
      </c>
    </row>
    <row r="114" spans="1:8" ht="17.25" customHeight="1">
      <c r="A114" s="115"/>
      <c r="B114" s="433" t="s">
        <v>673</v>
      </c>
      <c r="C114" s="128"/>
      <c r="D114" s="126"/>
      <c r="E114" s="126"/>
      <c r="F114" s="126"/>
      <c r="G114" s="126"/>
      <c r="H114" s="126"/>
    </row>
    <row r="115" spans="1:8" ht="17.25" customHeight="1">
      <c r="A115" s="115"/>
      <c r="B115" s="432"/>
      <c r="C115" s="126"/>
      <c r="D115" s="126"/>
      <c r="E115" s="126"/>
      <c r="F115" s="126"/>
      <c r="G115" s="126"/>
      <c r="H115" s="126"/>
    </row>
    <row r="116" spans="1:8" ht="17.25" customHeight="1">
      <c r="A116" s="115"/>
      <c r="B116" s="433"/>
      <c r="C116" s="126"/>
      <c r="D116" s="126"/>
      <c r="E116" s="126"/>
      <c r="F116" s="126"/>
      <c r="G116" s="126"/>
      <c r="H116" s="126"/>
    </row>
    <row r="117" spans="5:7" ht="17.25" customHeight="1">
      <c r="E117" s="303" t="s">
        <v>528</v>
      </c>
      <c r="F117" s="303" t="e">
        <v>#REF!</v>
      </c>
      <c r="G117" s="303"/>
    </row>
  </sheetData>
  <sheetProtection/>
  <mergeCells count="7">
    <mergeCell ref="G2:H2"/>
    <mergeCell ref="B83:D83"/>
    <mergeCell ref="B84:D84"/>
    <mergeCell ref="B86:D86"/>
    <mergeCell ref="B85:D85"/>
    <mergeCell ref="B78:D78"/>
    <mergeCell ref="E2:F2"/>
  </mergeCells>
  <printOptions/>
  <pageMargins left="0.5" right="0" top="0.5" bottom="0.5" header="0.25" footer="0.25"/>
  <pageSetup horizontalDpi="600" verticalDpi="600" orientation="portrait" paperSize="9" scale="80" r:id="rId1"/>
  <headerFooter alignWithMargins="0">
    <oddFooter>&amp;C&amp;8TMBCTC QUÝ 1 /2010&amp;R&amp;8Trang &amp;P+6/9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8984375" style="116" customWidth="1"/>
    <col min="2" max="2" width="24.5" style="116" customWidth="1"/>
    <col min="3" max="3" width="14.5" style="186" customWidth="1"/>
    <col min="4" max="4" width="15.59765625" style="186" customWidth="1"/>
    <col min="5" max="5" width="11" style="186" customWidth="1"/>
    <col min="6" max="6" width="15.3984375" style="186" customWidth="1"/>
    <col min="7" max="7" width="15.59765625" style="186" customWidth="1"/>
    <col min="8" max="8" width="10" style="186" bestFit="1" customWidth="1"/>
    <col min="9" max="9" width="13.19921875" style="186" customWidth="1"/>
    <col min="10" max="10" width="14" style="186" customWidth="1"/>
    <col min="11" max="11" width="13.3984375" style="186" customWidth="1"/>
    <col min="12" max="12" width="13.09765625" style="186" bestFit="1" customWidth="1"/>
    <col min="13" max="15" width="9" style="186" customWidth="1"/>
    <col min="16" max="16384" width="9" style="116" customWidth="1"/>
  </cols>
  <sheetData>
    <row r="1" spans="1:7" ht="15.75">
      <c r="A1" s="115"/>
      <c r="B1" s="114" t="s">
        <v>676</v>
      </c>
      <c r="C1" s="126"/>
      <c r="D1" s="126"/>
      <c r="E1" s="126"/>
      <c r="F1" s="126"/>
      <c r="G1" s="126"/>
    </row>
    <row r="2" spans="1:7" ht="15.75">
      <c r="A2" s="115"/>
      <c r="B2" s="115" t="s">
        <v>677</v>
      </c>
      <c r="C2" s="126"/>
      <c r="D2" s="126"/>
      <c r="E2" s="126"/>
      <c r="F2" s="126"/>
      <c r="G2" s="126"/>
    </row>
    <row r="3" spans="1:7" ht="15.75">
      <c r="A3" s="115"/>
      <c r="B3" s="115" t="s">
        <v>678</v>
      </c>
      <c r="C3" s="126"/>
      <c r="D3" s="126"/>
      <c r="E3" s="126"/>
      <c r="F3" s="126"/>
      <c r="G3" s="126"/>
    </row>
    <row r="4" spans="1:7" ht="15.75">
      <c r="A4" s="115"/>
      <c r="B4" s="115" t="s">
        <v>679</v>
      </c>
      <c r="C4" s="126"/>
      <c r="D4" s="126"/>
      <c r="E4" s="126"/>
      <c r="F4" s="126"/>
      <c r="G4" s="126"/>
    </row>
    <row r="5" spans="1:7" ht="15.75">
      <c r="A5" s="122"/>
      <c r="B5" s="122"/>
      <c r="C5" s="134"/>
      <c r="D5" s="134"/>
      <c r="E5" s="134"/>
      <c r="F5" s="134"/>
      <c r="G5" s="134"/>
    </row>
    <row r="7" spans="5:7" ht="15.75">
      <c r="E7" s="589" t="s">
        <v>537</v>
      </c>
      <c r="F7" s="589"/>
      <c r="G7" s="589"/>
    </row>
    <row r="8" spans="2:6" ht="15.75">
      <c r="B8" s="196" t="s">
        <v>680</v>
      </c>
      <c r="D8" s="196" t="s">
        <v>681</v>
      </c>
      <c r="F8" s="117" t="s">
        <v>286</v>
      </c>
    </row>
    <row r="9" spans="2:6" ht="15.75">
      <c r="B9" s="302" t="s">
        <v>356</v>
      </c>
      <c r="C9" s="303"/>
      <c r="D9" s="302" t="s">
        <v>356</v>
      </c>
      <c r="E9" s="303"/>
      <c r="F9" s="302" t="s">
        <v>356</v>
      </c>
    </row>
    <row r="10" spans="2:6" ht="15.75">
      <c r="B10" s="196"/>
      <c r="D10" s="116"/>
      <c r="F10" s="116"/>
    </row>
    <row r="11" spans="2:6" ht="15.75">
      <c r="B11" s="196"/>
      <c r="D11" s="116"/>
      <c r="F11" s="116"/>
    </row>
    <row r="12" spans="2:6" ht="15.75">
      <c r="B12" s="196"/>
      <c r="D12" s="116"/>
      <c r="F12" s="116"/>
    </row>
    <row r="13" spans="2:6" ht="15.75">
      <c r="B13" s="196"/>
      <c r="D13" s="116"/>
      <c r="F13" s="116"/>
    </row>
    <row r="14" spans="2:6" ht="15.75">
      <c r="B14" s="196"/>
      <c r="D14" s="116"/>
      <c r="F14" s="116"/>
    </row>
    <row r="15" spans="2:6" ht="15.75">
      <c r="B15" s="196"/>
      <c r="D15" s="116"/>
      <c r="F15" s="116"/>
    </row>
    <row r="16" spans="2:6" ht="15.75">
      <c r="B16" s="208" t="s">
        <v>630</v>
      </c>
      <c r="D16" s="196" t="s">
        <v>683</v>
      </c>
      <c r="F16" s="196" t="s">
        <v>353</v>
      </c>
    </row>
  </sheetData>
  <sheetProtection/>
  <mergeCells count="1">
    <mergeCell ref="E7:G7"/>
  </mergeCells>
  <printOptions/>
  <pageMargins left="0.5" right="0" top="1" bottom="1" header="0.5" footer="0.5"/>
  <pageSetup horizontalDpi="600" verticalDpi="600" orientation="portrait" paperSize="9" scale="80" r:id="rId1"/>
  <headerFooter alignWithMargins="0">
    <oddFooter>&amp;C&amp;8TMBCTC QUÝ 1 /2010&amp;R&amp;8Trang 9/9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pane xSplit="1" ySplit="7" topLeftCell="E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H4" sqref="H4"/>
    </sheetView>
  </sheetViews>
  <sheetFormatPr defaultColWidth="8.796875" defaultRowHeight="15"/>
  <cols>
    <col min="1" max="1" width="43.09765625" style="19" bestFit="1" customWidth="1"/>
    <col min="2" max="2" width="6.3984375" style="19" customWidth="1"/>
    <col min="3" max="3" width="6.09765625" style="19" customWidth="1"/>
    <col min="4" max="4" width="14.19921875" style="19" customWidth="1"/>
    <col min="5" max="5" width="14.59765625" style="19" customWidth="1"/>
    <col min="6" max="16384" width="9" style="19" customWidth="1"/>
  </cols>
  <sheetData>
    <row r="1" spans="1:5" ht="25.5" customHeight="1">
      <c r="A1" s="356" t="s">
        <v>203</v>
      </c>
      <c r="B1" s="357"/>
      <c r="C1" s="358"/>
      <c r="D1" s="598" t="s">
        <v>72</v>
      </c>
      <c r="E1" s="598"/>
    </row>
    <row r="2" spans="1:5" ht="20.25" customHeight="1">
      <c r="A2" s="356" t="s">
        <v>67</v>
      </c>
      <c r="B2" s="357"/>
      <c r="C2" s="358"/>
      <c r="D2" s="598"/>
      <c r="E2" s="598"/>
    </row>
    <row r="3" spans="1:5" ht="17.25">
      <c r="A3" s="356"/>
      <c r="B3" s="357"/>
      <c r="C3" s="358"/>
      <c r="D3" s="359"/>
      <c r="E3" s="359"/>
    </row>
    <row r="4" spans="1:5" ht="22.5">
      <c r="A4" s="599" t="s">
        <v>68</v>
      </c>
      <c r="B4" s="599"/>
      <c r="C4" s="599"/>
      <c r="D4" s="599"/>
      <c r="E4" s="599"/>
    </row>
    <row r="5" spans="1:5" ht="17.25">
      <c r="A5" s="600" t="s">
        <v>73</v>
      </c>
      <c r="B5" s="600"/>
      <c r="C5" s="600"/>
      <c r="D5" s="600"/>
      <c r="E5" s="600"/>
    </row>
    <row r="6" spans="1:5" ht="22.5">
      <c r="A6" s="601" t="s">
        <v>700</v>
      </c>
      <c r="B6" s="601"/>
      <c r="C6" s="601"/>
      <c r="D6" s="601"/>
      <c r="E6" s="601"/>
    </row>
    <row r="7" spans="1:5" ht="17.25">
      <c r="A7" s="360"/>
      <c r="B7" s="361"/>
      <c r="C7" s="360"/>
      <c r="D7" s="593" t="s">
        <v>70</v>
      </c>
      <c r="E7" s="593"/>
    </row>
    <row r="8" spans="1:5" ht="17.25">
      <c r="A8" s="360"/>
      <c r="B8" s="361"/>
      <c r="C8" s="360"/>
      <c r="D8" s="362"/>
      <c r="E8" s="362"/>
    </row>
    <row r="9" spans="1:5" ht="47.25" customHeight="1">
      <c r="A9" s="596" t="s">
        <v>184</v>
      </c>
      <c r="B9" s="597" t="s">
        <v>122</v>
      </c>
      <c r="C9" s="597" t="s">
        <v>298</v>
      </c>
      <c r="D9" s="602" t="s">
        <v>71</v>
      </c>
      <c r="E9" s="594" t="s">
        <v>350</v>
      </c>
    </row>
    <row r="10" spans="1:5" ht="17.25">
      <c r="A10" s="596"/>
      <c r="B10" s="597"/>
      <c r="C10" s="597"/>
      <c r="D10" s="603"/>
      <c r="E10" s="595"/>
    </row>
    <row r="11" spans="1:5" ht="17.25">
      <c r="A11" s="363">
        <v>1</v>
      </c>
      <c r="B11" s="364">
        <v>2</v>
      </c>
      <c r="C11" s="364">
        <v>3</v>
      </c>
      <c r="D11" s="364">
        <v>4</v>
      </c>
      <c r="E11" s="364">
        <v>5</v>
      </c>
    </row>
    <row r="12" spans="1:5" ht="17.25" hidden="1">
      <c r="A12" s="365" t="s">
        <v>3</v>
      </c>
      <c r="B12" s="366"/>
      <c r="C12" s="367"/>
      <c r="D12" s="368"/>
      <c r="E12" s="368"/>
    </row>
    <row r="13" spans="1:5" ht="17.25" hidden="1">
      <c r="A13" s="369" t="s">
        <v>4</v>
      </c>
      <c r="B13" s="370" t="s">
        <v>185</v>
      </c>
      <c r="C13" s="371"/>
      <c r="D13" s="372">
        <v>8721309947</v>
      </c>
      <c r="E13" s="372">
        <v>8750663098</v>
      </c>
    </row>
    <row r="14" spans="1:5" ht="17.25" hidden="1">
      <c r="A14" s="369" t="s">
        <v>9</v>
      </c>
      <c r="B14" s="373"/>
      <c r="C14" s="371"/>
      <c r="D14" s="372">
        <v>3004912260</v>
      </c>
      <c r="E14" s="372">
        <v>2396531993</v>
      </c>
    </row>
    <row r="15" spans="1:5" ht="17.25" hidden="1">
      <c r="A15" s="374" t="s">
        <v>10</v>
      </c>
      <c r="B15" s="375" t="s">
        <v>11</v>
      </c>
      <c r="C15" s="376"/>
      <c r="D15" s="377">
        <v>2306274425</v>
      </c>
      <c r="E15" s="378">
        <v>2120932072</v>
      </c>
    </row>
    <row r="16" spans="1:5" ht="17.25" hidden="1">
      <c r="A16" s="374" t="s">
        <v>12</v>
      </c>
      <c r="B16" s="375" t="s">
        <v>186</v>
      </c>
      <c r="C16" s="379"/>
      <c r="D16" s="377">
        <v>0</v>
      </c>
      <c r="E16" s="377">
        <v>0</v>
      </c>
    </row>
    <row r="17" spans="1:5" ht="17.25" hidden="1">
      <c r="A17" s="374" t="s">
        <v>13</v>
      </c>
      <c r="B17" s="375" t="s">
        <v>14</v>
      </c>
      <c r="C17" s="379"/>
      <c r="D17" s="377">
        <v>0</v>
      </c>
      <c r="E17" s="377">
        <v>0</v>
      </c>
    </row>
    <row r="18" spans="1:5" ht="17.25" hidden="1">
      <c r="A18" s="374" t="s">
        <v>15</v>
      </c>
      <c r="B18" s="375" t="s">
        <v>16</v>
      </c>
      <c r="C18" s="380"/>
      <c r="D18" s="377">
        <v>-110396672</v>
      </c>
      <c r="E18" s="377">
        <v>-50829000</v>
      </c>
    </row>
    <row r="19" spans="1:5" ht="17.25" hidden="1">
      <c r="A19" s="374" t="s">
        <v>17</v>
      </c>
      <c r="B19" s="375" t="s">
        <v>18</v>
      </c>
      <c r="C19" s="379"/>
      <c r="D19" s="377">
        <v>809034507</v>
      </c>
      <c r="E19" s="377">
        <v>326428921</v>
      </c>
    </row>
    <row r="20" spans="1:5" ht="31.5" hidden="1">
      <c r="A20" s="381" t="s">
        <v>19</v>
      </c>
      <c r="B20" s="382" t="s">
        <v>20</v>
      </c>
      <c r="C20" s="383"/>
      <c r="D20" s="384">
        <v>11726222207</v>
      </c>
      <c r="E20" s="384">
        <v>11147195091</v>
      </c>
    </row>
    <row r="21" spans="1:5" ht="17.25" hidden="1">
      <c r="A21" s="385" t="s">
        <v>22</v>
      </c>
      <c r="B21" s="375" t="s">
        <v>23</v>
      </c>
      <c r="C21" s="380"/>
      <c r="D21" s="377">
        <v>-17084701455</v>
      </c>
      <c r="E21" s="377">
        <v>-16969422088</v>
      </c>
    </row>
    <row r="22" spans="1:5" ht="17.25" hidden="1">
      <c r="A22" s="385" t="s">
        <v>24</v>
      </c>
      <c r="B22" s="233" t="s">
        <v>25</v>
      </c>
      <c r="C22" s="380"/>
      <c r="D22" s="377">
        <v>-3934361953</v>
      </c>
      <c r="E22" s="377">
        <v>26023602059</v>
      </c>
    </row>
    <row r="23" spans="1:5" ht="17.25" hidden="1">
      <c r="A23" s="386" t="s">
        <v>26</v>
      </c>
      <c r="B23" s="375">
        <v>11</v>
      </c>
      <c r="C23" s="387"/>
      <c r="D23" s="388">
        <v>5471764655</v>
      </c>
      <c r="E23" s="388">
        <v>9965268611</v>
      </c>
    </row>
    <row r="24" spans="1:5" ht="17.25" hidden="1">
      <c r="A24" s="385" t="s">
        <v>27</v>
      </c>
      <c r="B24" s="375">
        <v>12</v>
      </c>
      <c r="C24" s="380"/>
      <c r="D24" s="377">
        <v>80326965</v>
      </c>
      <c r="E24" s="377">
        <v>279399674</v>
      </c>
    </row>
    <row r="25" spans="1:5" ht="17.25" hidden="1">
      <c r="A25" s="385" t="s">
        <v>28</v>
      </c>
      <c r="B25" s="375">
        <v>13</v>
      </c>
      <c r="C25" s="380"/>
      <c r="D25" s="377">
        <v>-809034507</v>
      </c>
      <c r="E25" s="377">
        <v>-326428921</v>
      </c>
    </row>
    <row r="26" spans="1:5" ht="17.25" hidden="1">
      <c r="A26" s="385" t="s">
        <v>29</v>
      </c>
      <c r="B26" s="375">
        <v>14</v>
      </c>
      <c r="C26" s="380"/>
      <c r="D26" s="377">
        <v>-1346035630</v>
      </c>
      <c r="E26" s="377">
        <v>0</v>
      </c>
    </row>
    <row r="27" spans="1:5" ht="17.25" hidden="1">
      <c r="A27" s="385" t="s">
        <v>30</v>
      </c>
      <c r="B27" s="375">
        <v>15</v>
      </c>
      <c r="C27" s="380"/>
      <c r="D27" s="377">
        <v>0</v>
      </c>
      <c r="E27" s="377">
        <v>841094778</v>
      </c>
    </row>
    <row r="28" spans="1:5" ht="17.25" hidden="1">
      <c r="A28" s="385" t="s">
        <v>31</v>
      </c>
      <c r="B28" s="389">
        <v>16</v>
      </c>
      <c r="C28" s="380"/>
      <c r="D28" s="377">
        <v>-2113890888</v>
      </c>
      <c r="E28" s="377">
        <v>-3006342055</v>
      </c>
    </row>
    <row r="29" spans="1:5" ht="17.25">
      <c r="A29" s="415" t="s">
        <v>74</v>
      </c>
      <c r="B29" s="416">
        <v>20</v>
      </c>
      <c r="C29" s="417"/>
      <c r="D29" s="418">
        <v>-8009710606</v>
      </c>
      <c r="E29" s="418">
        <v>27954367149</v>
      </c>
    </row>
    <row r="30" spans="1:5" ht="17.25" hidden="1">
      <c r="A30" s="419" t="s">
        <v>33</v>
      </c>
      <c r="B30" s="420"/>
      <c r="C30" s="396"/>
      <c r="D30" s="377">
        <v>0</v>
      </c>
      <c r="E30" s="397">
        <v>0</v>
      </c>
    </row>
    <row r="31" spans="1:5" ht="17.25" hidden="1">
      <c r="A31" s="398" t="s">
        <v>34</v>
      </c>
      <c r="B31" s="233">
        <v>21</v>
      </c>
      <c r="C31" s="399"/>
      <c r="D31" s="377">
        <v>-2233483413</v>
      </c>
      <c r="E31" s="378">
        <v>-2634430700</v>
      </c>
    </row>
    <row r="32" spans="1:5" ht="17.25" hidden="1">
      <c r="A32" s="398" t="s">
        <v>35</v>
      </c>
      <c r="B32" s="233">
        <v>22</v>
      </c>
      <c r="C32" s="396"/>
      <c r="D32" s="377">
        <v>111500000</v>
      </c>
      <c r="E32" s="397">
        <v>0</v>
      </c>
    </row>
    <row r="33" spans="1:5" ht="17.25" hidden="1">
      <c r="A33" s="398" t="s">
        <v>36</v>
      </c>
      <c r="B33" s="233">
        <v>23</v>
      </c>
      <c r="C33" s="400"/>
      <c r="D33" s="401">
        <v>0</v>
      </c>
      <c r="E33" s="400">
        <v>0</v>
      </c>
    </row>
    <row r="34" spans="1:5" ht="17.25" hidden="1">
      <c r="A34" s="398" t="s">
        <v>37</v>
      </c>
      <c r="B34" s="233">
        <v>25</v>
      </c>
      <c r="C34" s="397"/>
      <c r="D34" s="377">
        <v>0</v>
      </c>
      <c r="E34" s="397">
        <v>-873784007</v>
      </c>
    </row>
    <row r="35" spans="1:5" ht="17.25" hidden="1">
      <c r="A35" s="398" t="s">
        <v>38</v>
      </c>
      <c r="B35" s="233">
        <v>26</v>
      </c>
      <c r="C35" s="396"/>
      <c r="D35" s="377">
        <v>0</v>
      </c>
      <c r="E35" s="397">
        <v>0</v>
      </c>
    </row>
    <row r="36" spans="1:5" ht="17.25" hidden="1">
      <c r="A36" s="398" t="s">
        <v>39</v>
      </c>
      <c r="B36" s="233">
        <v>27</v>
      </c>
      <c r="C36" s="376"/>
      <c r="D36" s="377">
        <v>0</v>
      </c>
      <c r="E36" s="378">
        <v>50829000</v>
      </c>
    </row>
    <row r="37" spans="1:5" ht="17.25">
      <c r="A37" s="415" t="s">
        <v>75</v>
      </c>
      <c r="B37" s="416">
        <v>30</v>
      </c>
      <c r="C37" s="417"/>
      <c r="D37" s="377">
        <v>-2431983413</v>
      </c>
      <c r="E37" s="377">
        <v>-3457385707</v>
      </c>
    </row>
    <row r="38" spans="1:5" ht="17.25" hidden="1">
      <c r="A38" s="398" t="s">
        <v>41</v>
      </c>
      <c r="B38" s="233"/>
      <c r="C38" s="396"/>
      <c r="D38" s="377">
        <v>0</v>
      </c>
      <c r="E38" s="397">
        <v>0</v>
      </c>
    </row>
    <row r="39" spans="1:5" ht="31.5" hidden="1">
      <c r="A39" s="404" t="s">
        <v>76</v>
      </c>
      <c r="B39" s="375" t="s">
        <v>42</v>
      </c>
      <c r="C39" s="396"/>
      <c r="D39" s="377">
        <v>0</v>
      </c>
      <c r="E39" s="397">
        <v>0</v>
      </c>
    </row>
    <row r="40" spans="1:5" ht="31.5" hidden="1">
      <c r="A40" s="404" t="s">
        <v>43</v>
      </c>
      <c r="B40" s="375" t="s">
        <v>44</v>
      </c>
      <c r="C40" s="396"/>
      <c r="D40" s="377">
        <v>0</v>
      </c>
      <c r="E40" s="397">
        <v>0</v>
      </c>
    </row>
    <row r="41" spans="1:5" ht="17.25" hidden="1">
      <c r="A41" s="398" t="s">
        <v>45</v>
      </c>
      <c r="B41" s="233">
        <v>33</v>
      </c>
      <c r="C41" s="396"/>
      <c r="D41" s="377">
        <v>35917939202</v>
      </c>
      <c r="E41" s="397">
        <v>17132728433</v>
      </c>
    </row>
    <row r="42" spans="1:5" ht="17.25" hidden="1">
      <c r="A42" s="398" t="s">
        <v>46</v>
      </c>
      <c r="B42" s="405">
        <v>34</v>
      </c>
      <c r="C42" s="406"/>
      <c r="D42" s="407">
        <v>-28966282038</v>
      </c>
      <c r="E42" s="397">
        <v>-18780241336</v>
      </c>
    </row>
    <row r="43" spans="1:5" ht="17.25" hidden="1">
      <c r="A43" s="398" t="s">
        <v>47</v>
      </c>
      <c r="B43" s="233">
        <v>36</v>
      </c>
      <c r="C43" s="399"/>
      <c r="D43" s="377">
        <v>-8865021000</v>
      </c>
      <c r="E43" s="407">
        <v>0</v>
      </c>
    </row>
    <row r="44" spans="1:5" ht="17.25">
      <c r="A44" s="415" t="s">
        <v>77</v>
      </c>
      <c r="B44" s="416" t="s">
        <v>49</v>
      </c>
      <c r="C44" s="417"/>
      <c r="D44" s="377">
        <v>-1913363836</v>
      </c>
      <c r="E44" s="377">
        <v>-1647512903</v>
      </c>
    </row>
    <row r="45" spans="1:5" ht="17.25">
      <c r="A45" s="415" t="s">
        <v>78</v>
      </c>
      <c r="B45" s="416">
        <v>50</v>
      </c>
      <c r="C45" s="417"/>
      <c r="D45" s="377">
        <v>-12355057855</v>
      </c>
      <c r="E45" s="377">
        <v>22849468539</v>
      </c>
    </row>
    <row r="46" spans="1:5" ht="17.25">
      <c r="A46" s="415" t="s">
        <v>108</v>
      </c>
      <c r="B46" s="416">
        <v>60</v>
      </c>
      <c r="C46" s="417"/>
      <c r="D46" s="377">
        <v>25635489476</v>
      </c>
      <c r="E46" s="377">
        <v>18310680302</v>
      </c>
    </row>
    <row r="47" spans="1:5" ht="17.25">
      <c r="A47" s="415" t="s">
        <v>110</v>
      </c>
      <c r="B47" s="416">
        <v>61</v>
      </c>
      <c r="C47" s="417"/>
      <c r="D47" s="377">
        <v>-1361168850</v>
      </c>
      <c r="E47" s="377">
        <v>0</v>
      </c>
    </row>
    <row r="48" spans="1:5" ht="17.25">
      <c r="A48" s="421" t="s">
        <v>113</v>
      </c>
      <c r="B48" s="422">
        <v>70</v>
      </c>
      <c r="C48" s="423"/>
      <c r="D48" s="424">
        <v>11919262771</v>
      </c>
      <c r="E48" s="424">
        <v>41160148841</v>
      </c>
    </row>
    <row r="49" spans="1:5" ht="17.25">
      <c r="A49" s="360"/>
      <c r="B49" s="361"/>
      <c r="C49" s="360"/>
      <c r="D49" s="475">
        <v>0</v>
      </c>
      <c r="E49" s="475"/>
    </row>
    <row r="50" spans="1:5" s="199" customFormat="1" ht="17.25">
      <c r="A50" s="116"/>
      <c r="B50" s="186"/>
      <c r="C50" s="591" t="s">
        <v>91</v>
      </c>
      <c r="D50" s="591"/>
      <c r="E50" s="591"/>
    </row>
    <row r="51" spans="1:5" s="199" customFormat="1" ht="17.25">
      <c r="A51" s="242" t="s">
        <v>422</v>
      </c>
      <c r="B51" s="186"/>
      <c r="C51" s="196"/>
      <c r="D51" s="592" t="s">
        <v>716</v>
      </c>
      <c r="E51" s="592"/>
    </row>
    <row r="52" spans="1:5" s="199" customFormat="1" ht="17.25">
      <c r="A52" s="242"/>
      <c r="B52" s="186"/>
      <c r="C52" s="196"/>
      <c r="D52" s="257"/>
      <c r="E52" s="257"/>
    </row>
    <row r="53" spans="1:5" s="199" customFormat="1" ht="17.25">
      <c r="A53" s="242"/>
      <c r="B53" s="186"/>
      <c r="C53" s="116"/>
      <c r="D53" s="186"/>
      <c r="E53" s="116"/>
    </row>
    <row r="54" spans="1:5" s="199" customFormat="1" ht="17.25">
      <c r="A54" s="242"/>
      <c r="B54" s="186"/>
      <c r="C54" s="116"/>
      <c r="D54" s="186"/>
      <c r="E54" s="116"/>
    </row>
    <row r="55" s="199" customFormat="1" ht="17.25"/>
    <row r="56" s="199" customFormat="1" ht="17.25"/>
    <row r="57" spans="1:5" s="199" customFormat="1" ht="17.25">
      <c r="A57" s="242" t="s">
        <v>516</v>
      </c>
      <c r="D57" s="590" t="s">
        <v>287</v>
      </c>
      <c r="E57" s="590"/>
    </row>
    <row r="58" s="199" customFormat="1" ht="17.25"/>
    <row r="59" s="199" customFormat="1" ht="17.25"/>
    <row r="60" s="199" customFormat="1" ht="17.25"/>
  </sheetData>
  <sheetProtection/>
  <mergeCells count="13">
    <mergeCell ref="D1:E2"/>
    <mergeCell ref="A4:E4"/>
    <mergeCell ref="A5:E5"/>
    <mergeCell ref="A6:E6"/>
    <mergeCell ref="D9:D10"/>
    <mergeCell ref="D57:E57"/>
    <mergeCell ref="C50:E50"/>
    <mergeCell ref="D51:E51"/>
    <mergeCell ref="D7:E7"/>
    <mergeCell ref="E9:E10"/>
    <mergeCell ref="A9:A10"/>
    <mergeCell ref="B9:B10"/>
    <mergeCell ref="C9:C10"/>
  </mergeCells>
  <printOptions/>
  <pageMargins left="0.75" right="0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7">
      <pane xSplit="2" ySplit="4" topLeftCell="D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E13" sqref="E13"/>
    </sheetView>
  </sheetViews>
  <sheetFormatPr defaultColWidth="8.796875" defaultRowHeight="15"/>
  <cols>
    <col min="1" max="1" width="47.8984375" style="19" customWidth="1"/>
    <col min="2" max="2" width="8.8984375" style="19" customWidth="1"/>
    <col min="3" max="3" width="8.3984375" style="19" customWidth="1"/>
    <col min="4" max="4" width="16.19921875" style="19" customWidth="1"/>
    <col min="5" max="5" width="15.5" style="41" customWidth="1"/>
    <col min="6" max="16384" width="9" style="19" customWidth="1"/>
  </cols>
  <sheetData>
    <row r="1" spans="1:5" ht="21.75" customHeight="1">
      <c r="A1" s="356" t="s">
        <v>203</v>
      </c>
      <c r="B1" s="357"/>
      <c r="C1" s="358"/>
      <c r="D1" s="598" t="s">
        <v>66</v>
      </c>
      <c r="E1" s="598"/>
    </row>
    <row r="2" spans="1:5" ht="22.5" customHeight="1">
      <c r="A2" s="356" t="s">
        <v>67</v>
      </c>
      <c r="B2" s="357"/>
      <c r="C2" s="358"/>
      <c r="D2" s="598"/>
      <c r="E2" s="598"/>
    </row>
    <row r="3" spans="1:5" ht="15">
      <c r="A3" s="356"/>
      <c r="B3" s="357"/>
      <c r="C3" s="358"/>
      <c r="D3" s="359"/>
      <c r="E3" s="359"/>
    </row>
    <row r="4" spans="1:5" ht="18">
      <c r="A4" s="599" t="s">
        <v>68</v>
      </c>
      <c r="B4" s="599"/>
      <c r="C4" s="599"/>
      <c r="D4" s="599"/>
      <c r="E4" s="599"/>
    </row>
    <row r="5" spans="1:5" ht="15">
      <c r="A5" s="600" t="s">
        <v>69</v>
      </c>
      <c r="B5" s="600"/>
      <c r="C5" s="600"/>
      <c r="D5" s="600"/>
      <c r="E5" s="600"/>
    </row>
    <row r="6" spans="1:5" ht="15">
      <c r="A6" s="600" t="s">
        <v>2</v>
      </c>
      <c r="B6" s="600"/>
      <c r="C6" s="600"/>
      <c r="D6" s="600"/>
      <c r="E6" s="600"/>
    </row>
    <row r="7" spans="1:5" ht="18">
      <c r="A7" s="601" t="s">
        <v>335</v>
      </c>
      <c r="B7" s="601"/>
      <c r="C7" s="601"/>
      <c r="D7" s="601"/>
      <c r="E7" s="601"/>
    </row>
    <row r="8" spans="1:5" ht="15">
      <c r="A8" s="360"/>
      <c r="B8" s="361"/>
      <c r="C8" s="360"/>
      <c r="D8" s="593" t="s">
        <v>70</v>
      </c>
      <c r="E8" s="593"/>
    </row>
    <row r="9" spans="1:5" ht="29.25" customHeight="1">
      <c r="A9" s="596" t="s">
        <v>184</v>
      </c>
      <c r="B9" s="597" t="s">
        <v>122</v>
      </c>
      <c r="C9" s="597" t="s">
        <v>298</v>
      </c>
      <c r="D9" s="602" t="s">
        <v>71</v>
      </c>
      <c r="E9" s="594" t="s">
        <v>350</v>
      </c>
    </row>
    <row r="10" spans="1:5" ht="15">
      <c r="A10" s="596"/>
      <c r="B10" s="597"/>
      <c r="C10" s="597"/>
      <c r="D10" s="603"/>
      <c r="E10" s="595"/>
    </row>
    <row r="11" spans="1:5" ht="15">
      <c r="A11" s="363">
        <v>1</v>
      </c>
      <c r="B11" s="364">
        <v>2</v>
      </c>
      <c r="C11" s="364">
        <v>3</v>
      </c>
      <c r="D11" s="364">
        <v>4</v>
      </c>
      <c r="E11" s="364">
        <v>5</v>
      </c>
    </row>
    <row r="12" spans="1:5" ht="15">
      <c r="A12" s="365" t="s">
        <v>3</v>
      </c>
      <c r="B12" s="366"/>
      <c r="C12" s="367"/>
      <c r="D12" s="368"/>
      <c r="E12" s="368"/>
    </row>
    <row r="13" spans="1:5" ht="15">
      <c r="A13" s="369" t="s">
        <v>4</v>
      </c>
      <c r="B13" s="370" t="s">
        <v>185</v>
      </c>
      <c r="C13" s="371"/>
      <c r="D13" s="372">
        <v>8721309947</v>
      </c>
      <c r="E13" s="372">
        <v>8750663098</v>
      </c>
    </row>
    <row r="14" spans="1:5" ht="15">
      <c r="A14" s="369" t="s">
        <v>9</v>
      </c>
      <c r="B14" s="373"/>
      <c r="C14" s="371"/>
      <c r="D14" s="372">
        <v>3004912260</v>
      </c>
      <c r="E14" s="372">
        <v>2396531993</v>
      </c>
    </row>
    <row r="15" spans="1:5" ht="15">
      <c r="A15" s="374" t="s">
        <v>10</v>
      </c>
      <c r="B15" s="375" t="s">
        <v>11</v>
      </c>
      <c r="C15" s="376"/>
      <c r="D15" s="377">
        <v>2306274425</v>
      </c>
      <c r="E15" s="378">
        <v>2120932072</v>
      </c>
    </row>
    <row r="16" spans="1:5" ht="15">
      <c r="A16" s="374" t="s">
        <v>12</v>
      </c>
      <c r="B16" s="375" t="s">
        <v>186</v>
      </c>
      <c r="C16" s="379"/>
      <c r="D16" s="377"/>
      <c r="E16" s="377"/>
    </row>
    <row r="17" spans="1:5" ht="15">
      <c r="A17" s="374" t="s">
        <v>13</v>
      </c>
      <c r="B17" s="375" t="s">
        <v>14</v>
      </c>
      <c r="C17" s="379"/>
      <c r="D17" s="377"/>
      <c r="E17" s="377"/>
    </row>
    <row r="18" spans="1:5" ht="15">
      <c r="A18" s="374" t="s">
        <v>15</v>
      </c>
      <c r="B18" s="375" t="s">
        <v>16</v>
      </c>
      <c r="C18" s="380"/>
      <c r="D18" s="377">
        <v>-110396672</v>
      </c>
      <c r="E18" s="377">
        <v>-50829000</v>
      </c>
    </row>
    <row r="19" spans="1:5" ht="15">
      <c r="A19" s="374" t="s">
        <v>17</v>
      </c>
      <c r="B19" s="375" t="s">
        <v>18</v>
      </c>
      <c r="C19" s="379"/>
      <c r="D19" s="377">
        <v>809034507</v>
      </c>
      <c r="E19" s="377">
        <v>326428921</v>
      </c>
    </row>
    <row r="20" spans="1:5" ht="25.5">
      <c r="A20" s="381" t="s">
        <v>19</v>
      </c>
      <c r="B20" s="382" t="s">
        <v>20</v>
      </c>
      <c r="C20" s="383"/>
      <c r="D20" s="384">
        <v>11726222207</v>
      </c>
      <c r="E20" s="384">
        <v>11147195091</v>
      </c>
    </row>
    <row r="21" spans="1:5" ht="15">
      <c r="A21" s="385" t="s">
        <v>22</v>
      </c>
      <c r="B21" s="375" t="s">
        <v>23</v>
      </c>
      <c r="C21" s="380"/>
      <c r="D21" s="377">
        <v>-17084701455</v>
      </c>
      <c r="E21" s="377">
        <v>-16969422088</v>
      </c>
    </row>
    <row r="22" spans="1:5" ht="15">
      <c r="A22" s="385" t="s">
        <v>24</v>
      </c>
      <c r="B22" s="233" t="s">
        <v>25</v>
      </c>
      <c r="C22" s="380"/>
      <c r="D22" s="377">
        <v>-3934361953</v>
      </c>
      <c r="E22" s="377">
        <v>26023602059</v>
      </c>
    </row>
    <row r="23" spans="1:5" ht="15">
      <c r="A23" s="386" t="s">
        <v>26</v>
      </c>
      <c r="B23" s="375">
        <v>11</v>
      </c>
      <c r="C23" s="387"/>
      <c r="D23" s="388">
        <v>5471764655</v>
      </c>
      <c r="E23" s="388">
        <v>9965268611</v>
      </c>
    </row>
    <row r="24" spans="1:5" ht="15">
      <c r="A24" s="385" t="s">
        <v>27</v>
      </c>
      <c r="B24" s="375">
        <v>12</v>
      </c>
      <c r="C24" s="380"/>
      <c r="D24" s="377">
        <v>80326965</v>
      </c>
      <c r="E24" s="377">
        <v>279399674</v>
      </c>
    </row>
    <row r="25" spans="1:5" ht="15">
      <c r="A25" s="385" t="s">
        <v>28</v>
      </c>
      <c r="B25" s="375">
        <v>13</v>
      </c>
      <c r="C25" s="380"/>
      <c r="D25" s="377">
        <v>-809034507</v>
      </c>
      <c r="E25" s="377">
        <v>-326428921</v>
      </c>
    </row>
    <row r="26" spans="1:5" ht="15">
      <c r="A26" s="385" t="s">
        <v>29</v>
      </c>
      <c r="B26" s="375">
        <v>14</v>
      </c>
      <c r="C26" s="380"/>
      <c r="D26" s="377">
        <v>-1346035630</v>
      </c>
      <c r="E26" s="377"/>
    </row>
    <row r="27" spans="1:5" ht="22.5" customHeight="1">
      <c r="A27" s="385" t="s">
        <v>30</v>
      </c>
      <c r="B27" s="375">
        <v>15</v>
      </c>
      <c r="C27" s="380"/>
      <c r="D27" s="377"/>
      <c r="E27" s="377">
        <v>841094778</v>
      </c>
    </row>
    <row r="28" spans="1:5" ht="15">
      <c r="A28" s="385" t="s">
        <v>31</v>
      </c>
      <c r="B28" s="389">
        <v>16</v>
      </c>
      <c r="C28" s="380"/>
      <c r="D28" s="377">
        <v>-2113890888</v>
      </c>
      <c r="E28" s="377">
        <v>-3006342055</v>
      </c>
    </row>
    <row r="29" spans="1:5" ht="15">
      <c r="A29" s="390" t="s">
        <v>32</v>
      </c>
      <c r="B29" s="391">
        <v>20</v>
      </c>
      <c r="C29" s="392"/>
      <c r="D29" s="393">
        <v>-8009710606</v>
      </c>
      <c r="E29" s="393">
        <v>27954367149</v>
      </c>
    </row>
    <row r="30" spans="1:5" ht="17.25">
      <c r="A30" s="394" t="s">
        <v>33</v>
      </c>
      <c r="B30" s="395"/>
      <c r="C30" s="396"/>
      <c r="D30" s="377"/>
      <c r="E30" s="397"/>
    </row>
    <row r="31" spans="1:5" ht="17.25">
      <c r="A31" s="398" t="s">
        <v>34</v>
      </c>
      <c r="B31" s="233">
        <v>21</v>
      </c>
      <c r="C31" s="399"/>
      <c r="D31" s="377">
        <v>-2233483413</v>
      </c>
      <c r="E31" s="377">
        <v>-2634430700</v>
      </c>
    </row>
    <row r="32" spans="1:5" ht="17.25">
      <c r="A32" s="398" t="s">
        <v>35</v>
      </c>
      <c r="B32" s="233">
        <v>22</v>
      </c>
      <c r="C32" s="396"/>
      <c r="D32" s="377">
        <v>111500000</v>
      </c>
      <c r="E32" s="377"/>
    </row>
    <row r="33" spans="1:5" ht="17.25">
      <c r="A33" s="398" t="s">
        <v>36</v>
      </c>
      <c r="B33" s="233">
        <v>23</v>
      </c>
      <c r="C33" s="400"/>
      <c r="D33" s="401"/>
      <c r="E33" s="400"/>
    </row>
    <row r="34" spans="1:5" ht="17.25">
      <c r="A34" s="398" t="s">
        <v>106</v>
      </c>
      <c r="B34" s="233">
        <v>24</v>
      </c>
      <c r="C34" s="400"/>
      <c r="D34" s="401">
        <v>-310000000</v>
      </c>
      <c r="E34" s="401"/>
    </row>
    <row r="35" spans="1:5" ht="17.25">
      <c r="A35" s="398" t="s">
        <v>37</v>
      </c>
      <c r="B35" s="233">
        <v>25</v>
      </c>
      <c r="C35" s="397"/>
      <c r="D35" s="377"/>
      <c r="E35" s="377">
        <v>-873784007</v>
      </c>
    </row>
    <row r="36" spans="1:5" ht="17.25">
      <c r="A36" s="398" t="s">
        <v>38</v>
      </c>
      <c r="B36" s="233">
        <v>26</v>
      </c>
      <c r="C36" s="396"/>
      <c r="D36" s="377"/>
      <c r="E36" s="377"/>
    </row>
    <row r="37" spans="1:5" ht="17.25">
      <c r="A37" s="398" t="s">
        <v>39</v>
      </c>
      <c r="B37" s="233">
        <v>27</v>
      </c>
      <c r="C37" s="376"/>
      <c r="D37" s="377"/>
      <c r="E37" s="377">
        <v>50829000</v>
      </c>
    </row>
    <row r="38" spans="1:5" ht="17.25">
      <c r="A38" s="369" t="s">
        <v>40</v>
      </c>
      <c r="B38" s="402">
        <v>30</v>
      </c>
      <c r="C38" s="403"/>
      <c r="D38" s="372">
        <v>-2431983413</v>
      </c>
      <c r="E38" s="372">
        <v>-3457385707</v>
      </c>
    </row>
    <row r="39" spans="1:5" ht="17.25">
      <c r="A39" s="369" t="s">
        <v>41</v>
      </c>
      <c r="B39" s="373"/>
      <c r="C39" s="396"/>
      <c r="D39" s="377"/>
      <c r="E39" s="397"/>
    </row>
    <row r="40" spans="1:5" ht="31.5">
      <c r="A40" s="404" t="s">
        <v>55</v>
      </c>
      <c r="B40" s="375" t="s">
        <v>42</v>
      </c>
      <c r="C40" s="396"/>
      <c r="D40" s="18">
        <v>0</v>
      </c>
      <c r="E40" s="397"/>
    </row>
    <row r="41" spans="1:5" ht="31.5">
      <c r="A41" s="404" t="s">
        <v>43</v>
      </c>
      <c r="B41" s="375" t="s">
        <v>44</v>
      </c>
      <c r="C41" s="396"/>
      <c r="D41" s="377"/>
      <c r="E41" s="377"/>
    </row>
    <row r="42" spans="1:5" ht="17.25">
      <c r="A42" s="398" t="s">
        <v>45</v>
      </c>
      <c r="B42" s="233">
        <v>33</v>
      </c>
      <c r="C42" s="396"/>
      <c r="D42" s="377">
        <v>35917939202</v>
      </c>
      <c r="E42" s="377">
        <v>17132728433</v>
      </c>
    </row>
    <row r="43" spans="1:5" ht="17.25">
      <c r="A43" s="398" t="s">
        <v>46</v>
      </c>
      <c r="B43" s="405">
        <v>34</v>
      </c>
      <c r="C43" s="406"/>
      <c r="D43" s="407">
        <v>-28966282038</v>
      </c>
      <c r="E43" s="407">
        <v>-18780241336</v>
      </c>
    </row>
    <row r="44" spans="1:5" ht="17.25">
      <c r="A44" s="398" t="s">
        <v>47</v>
      </c>
      <c r="B44" s="233">
        <v>36</v>
      </c>
      <c r="C44" s="399"/>
      <c r="D44" s="377">
        <v>-8865021000</v>
      </c>
      <c r="E44" s="377"/>
    </row>
    <row r="45" spans="1:6" ht="17.25">
      <c r="A45" s="369" t="s">
        <v>48</v>
      </c>
      <c r="B45" s="408" t="s">
        <v>49</v>
      </c>
      <c r="C45" s="409"/>
      <c r="D45" s="372">
        <v>-1913363836</v>
      </c>
      <c r="E45" s="372">
        <v>-1647512903</v>
      </c>
      <c r="F45" s="241"/>
    </row>
    <row r="46" spans="1:6" ht="17.25">
      <c r="A46" s="369" t="s">
        <v>50</v>
      </c>
      <c r="B46" s="410">
        <v>50</v>
      </c>
      <c r="C46" s="371"/>
      <c r="D46" s="372">
        <v>-12355057855</v>
      </c>
      <c r="E46" s="372">
        <v>22849468539</v>
      </c>
      <c r="F46" s="186"/>
    </row>
    <row r="47" spans="1:6" ht="17.25">
      <c r="A47" s="369" t="s">
        <v>51</v>
      </c>
      <c r="B47" s="410">
        <v>60</v>
      </c>
      <c r="C47" s="371"/>
      <c r="D47" s="377">
        <v>25635489476</v>
      </c>
      <c r="E47" s="377">
        <v>18310680302</v>
      </c>
      <c r="F47" s="186"/>
    </row>
    <row r="48" spans="1:6" ht="17.25">
      <c r="A48" s="398" t="s">
        <v>52</v>
      </c>
      <c r="B48" s="376">
        <v>61</v>
      </c>
      <c r="C48" s="379"/>
      <c r="D48" s="377">
        <v>-1361168850</v>
      </c>
      <c r="E48" s="377"/>
      <c r="F48" s="186"/>
    </row>
    <row r="49" spans="1:6" ht="17.25">
      <c r="A49" s="411" t="s">
        <v>54</v>
      </c>
      <c r="B49" s="412">
        <v>70</v>
      </c>
      <c r="C49" s="413"/>
      <c r="D49" s="414">
        <v>11919262771</v>
      </c>
      <c r="E49" s="414">
        <v>41160148841</v>
      </c>
      <c r="F49" s="186"/>
    </row>
    <row r="50" spans="1:6" ht="17.25">
      <c r="A50" s="360"/>
      <c r="B50" s="361"/>
      <c r="C50" s="360"/>
      <c r="D50" s="475">
        <v>0</v>
      </c>
      <c r="E50" s="475"/>
      <c r="F50" s="186"/>
    </row>
    <row r="51" spans="1:6" s="199" customFormat="1" ht="17.25">
      <c r="A51" s="116"/>
      <c r="B51" s="186"/>
      <c r="C51" s="186"/>
      <c r="D51" s="289" t="s">
        <v>601</v>
      </c>
      <c r="E51" s="289"/>
      <c r="F51" s="186"/>
    </row>
    <row r="52" spans="1:5" s="199" customFormat="1" ht="17.25">
      <c r="A52" s="242" t="s">
        <v>422</v>
      </c>
      <c r="B52" s="186"/>
      <c r="C52" s="196"/>
      <c r="D52" s="592" t="s">
        <v>716</v>
      </c>
      <c r="E52" s="592"/>
    </row>
    <row r="53" spans="1:5" s="199" customFormat="1" ht="17.25">
      <c r="A53" s="242"/>
      <c r="B53" s="186"/>
      <c r="C53" s="196"/>
      <c r="D53" s="257"/>
      <c r="E53" s="257"/>
    </row>
    <row r="54" spans="1:5" s="199" customFormat="1" ht="17.25">
      <c r="A54" s="242"/>
      <c r="B54" s="186"/>
      <c r="C54" s="116"/>
      <c r="D54" s="186"/>
      <c r="E54" s="116"/>
    </row>
    <row r="55" spans="1:5" s="199" customFormat="1" ht="17.25">
      <c r="A55" s="242"/>
      <c r="B55" s="186"/>
      <c r="C55" s="116"/>
      <c r="D55" s="186"/>
      <c r="E55" s="116"/>
    </row>
    <row r="56" spans="1:5" s="199" customFormat="1" ht="17.25">
      <c r="A56" s="197" t="s">
        <v>515</v>
      </c>
      <c r="B56" s="186"/>
      <c r="C56" s="196"/>
      <c r="D56" s="590" t="s">
        <v>287</v>
      </c>
      <c r="E56" s="590"/>
    </row>
    <row r="57" s="199" customFormat="1" ht="17.25"/>
  </sheetData>
  <sheetProtection/>
  <mergeCells count="13">
    <mergeCell ref="D1:E2"/>
    <mergeCell ref="A4:E4"/>
    <mergeCell ref="A5:E5"/>
    <mergeCell ref="A6:E6"/>
    <mergeCell ref="D52:E52"/>
    <mergeCell ref="D56:E56"/>
    <mergeCell ref="A7:E7"/>
    <mergeCell ref="D8:E8"/>
    <mergeCell ref="A9:A10"/>
    <mergeCell ref="B9:B10"/>
    <mergeCell ref="C9:C10"/>
    <mergeCell ref="E9:E10"/>
    <mergeCell ref="D9:D10"/>
  </mergeCells>
  <printOptions/>
  <pageMargins left="1.25" right="0" top="0.25" bottom="0.25" header="0.5" footer="0.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8984375" style="107" customWidth="1"/>
    <col min="2" max="2" width="42.69921875" style="107" customWidth="1"/>
    <col min="3" max="3" width="5.5" style="109" customWidth="1"/>
    <col min="4" max="4" width="15.69921875" style="169" bestFit="1" customWidth="1"/>
    <col min="5" max="5" width="15.69921875" style="102" bestFit="1" customWidth="1"/>
    <col min="6" max="6" width="15.69921875" style="107" bestFit="1" customWidth="1"/>
    <col min="7" max="16384" width="9" style="107" customWidth="1"/>
  </cols>
  <sheetData>
    <row r="1" spans="1:2" ht="18.75" customHeight="1">
      <c r="A1" s="99" t="s">
        <v>380</v>
      </c>
      <c r="B1" s="100"/>
    </row>
    <row r="2" ht="16.5">
      <c r="E2" s="25" t="s">
        <v>299</v>
      </c>
    </row>
    <row r="3" ht="6.75" customHeight="1">
      <c r="E3" s="25"/>
    </row>
    <row r="4" spans="1:5" s="207" customFormat="1" ht="17.25">
      <c r="A4" s="162" t="s">
        <v>174</v>
      </c>
      <c r="B4" s="172" t="s">
        <v>184</v>
      </c>
      <c r="C4" s="216"/>
      <c r="D4" s="217" t="s">
        <v>330</v>
      </c>
      <c r="E4" s="217" t="s">
        <v>530</v>
      </c>
    </row>
    <row r="5" spans="1:5" ht="16.5">
      <c r="A5" s="163">
        <v>1</v>
      </c>
      <c r="B5" s="214" t="s">
        <v>114</v>
      </c>
      <c r="C5" s="219"/>
      <c r="D5" s="166">
        <v>92271830315</v>
      </c>
      <c r="E5" s="166">
        <v>92271830315</v>
      </c>
    </row>
    <row r="6" spans="1:5" ht="16.5">
      <c r="A6" s="163">
        <v>2</v>
      </c>
      <c r="B6" s="214" t="s">
        <v>382</v>
      </c>
      <c r="C6" s="219"/>
      <c r="D6" s="166">
        <v>24146232</v>
      </c>
      <c r="E6" s="166">
        <v>24146232</v>
      </c>
    </row>
    <row r="7" spans="1:5" ht="16.5">
      <c r="A7" s="163">
        <v>3</v>
      </c>
      <c r="B7" s="214" t="s">
        <v>381</v>
      </c>
      <c r="C7" s="219"/>
      <c r="D7" s="166">
        <v>92247684083</v>
      </c>
      <c r="E7" s="166">
        <v>92247684083</v>
      </c>
    </row>
    <row r="8" spans="1:6" ht="16.5">
      <c r="A8" s="163">
        <v>4</v>
      </c>
      <c r="B8" s="214" t="s">
        <v>187</v>
      </c>
      <c r="C8" s="219"/>
      <c r="D8" s="166">
        <v>73347935557</v>
      </c>
      <c r="E8" s="166">
        <v>73347935557</v>
      </c>
      <c r="F8" s="291"/>
    </row>
    <row r="9" spans="1:5" ht="16.5">
      <c r="A9" s="163">
        <v>5</v>
      </c>
      <c r="B9" s="214" t="s">
        <v>383</v>
      </c>
      <c r="C9" s="219"/>
      <c r="D9" s="166">
        <v>18899748526</v>
      </c>
      <c r="E9" s="166">
        <v>18899748526</v>
      </c>
    </row>
    <row r="10" spans="1:5" ht="16.5">
      <c r="A10" s="163">
        <v>6</v>
      </c>
      <c r="B10" s="214" t="s">
        <v>190</v>
      </c>
      <c r="C10" s="219"/>
      <c r="D10" s="166">
        <v>3931830492</v>
      </c>
      <c r="E10" s="166">
        <v>3931830492</v>
      </c>
    </row>
    <row r="11" spans="1:5" ht="16.5">
      <c r="A11" s="163">
        <v>7</v>
      </c>
      <c r="B11" s="214" t="s">
        <v>117</v>
      </c>
      <c r="C11" s="219"/>
      <c r="D11" s="166">
        <v>1720048320</v>
      </c>
      <c r="E11" s="166">
        <v>1720048320</v>
      </c>
    </row>
    <row r="12" spans="1:5" ht="16.5">
      <c r="A12" s="163">
        <v>8</v>
      </c>
      <c r="B12" s="214" t="s">
        <v>188</v>
      </c>
      <c r="C12" s="219"/>
      <c r="D12" s="166">
        <v>2718391598</v>
      </c>
      <c r="E12" s="166">
        <v>2718391598</v>
      </c>
    </row>
    <row r="13" spans="1:5" ht="16.5">
      <c r="A13" s="163">
        <v>9</v>
      </c>
      <c r="B13" s="214" t="s">
        <v>189</v>
      </c>
      <c r="C13" s="219"/>
      <c r="D13" s="166">
        <v>9862649351</v>
      </c>
      <c r="E13" s="166">
        <v>9862649351</v>
      </c>
    </row>
    <row r="14" spans="1:5" ht="16.5">
      <c r="A14" s="163">
        <v>10</v>
      </c>
      <c r="B14" s="214" t="s">
        <v>384</v>
      </c>
      <c r="C14" s="219"/>
      <c r="D14" s="166">
        <v>8530489749</v>
      </c>
      <c r="E14" s="166">
        <v>8530489749</v>
      </c>
    </row>
    <row r="15" spans="1:5" ht="16.5">
      <c r="A15" s="163">
        <v>11</v>
      </c>
      <c r="B15" s="214" t="s">
        <v>193</v>
      </c>
      <c r="C15" s="219"/>
      <c r="D15" s="166">
        <v>191923526</v>
      </c>
      <c r="E15" s="166">
        <v>191923526</v>
      </c>
    </row>
    <row r="16" spans="1:5" ht="16.5">
      <c r="A16" s="163">
        <v>12</v>
      </c>
      <c r="B16" s="214" t="s">
        <v>194</v>
      </c>
      <c r="C16" s="219"/>
      <c r="D16" s="166">
        <v>1103328</v>
      </c>
      <c r="E16" s="166">
        <v>1103328</v>
      </c>
    </row>
    <row r="17" spans="1:5" ht="16.5">
      <c r="A17" s="163">
        <v>13</v>
      </c>
      <c r="B17" s="214" t="s">
        <v>385</v>
      </c>
      <c r="C17" s="219"/>
      <c r="D17" s="166">
        <v>190820198</v>
      </c>
      <c r="E17" s="166">
        <v>190820198</v>
      </c>
    </row>
    <row r="18" spans="1:5" s="24" customFormat="1" ht="16.5">
      <c r="A18" s="61">
        <v>14</v>
      </c>
      <c r="B18" s="215" t="s">
        <v>386</v>
      </c>
      <c r="C18" s="220"/>
      <c r="D18" s="28">
        <v>8721309947</v>
      </c>
      <c r="E18" s="28">
        <v>8721309947</v>
      </c>
    </row>
    <row r="19" spans="1:5" ht="16.5">
      <c r="A19" s="163">
        <v>15</v>
      </c>
      <c r="B19" s="214" t="s">
        <v>231</v>
      </c>
      <c r="C19" s="219"/>
      <c r="D19" s="166">
        <v>1917623091</v>
      </c>
      <c r="E19" s="166">
        <v>1917623091</v>
      </c>
    </row>
    <row r="20" spans="1:5" ht="16.5">
      <c r="A20" s="163">
        <v>16</v>
      </c>
      <c r="B20" s="214" t="s">
        <v>704</v>
      </c>
      <c r="C20" s="219"/>
      <c r="D20" s="166">
        <v>0</v>
      </c>
      <c r="E20" s="166">
        <v>0</v>
      </c>
    </row>
    <row r="21" spans="1:5" ht="16.5">
      <c r="A21" s="163">
        <v>17</v>
      </c>
      <c r="B21" s="214" t="s">
        <v>359</v>
      </c>
      <c r="C21" s="219"/>
      <c r="D21" s="166">
        <v>575496891</v>
      </c>
      <c r="E21" s="166">
        <v>575496891</v>
      </c>
    </row>
    <row r="22" spans="1:5" ht="16.5">
      <c r="A22" s="163">
        <v>18</v>
      </c>
      <c r="B22" s="214" t="s">
        <v>553</v>
      </c>
      <c r="C22" s="219"/>
      <c r="D22" s="166">
        <v>1342126200</v>
      </c>
      <c r="E22" s="166">
        <v>1342126200</v>
      </c>
    </row>
    <row r="23" spans="1:7" ht="16.5">
      <c r="A23" s="163">
        <v>19</v>
      </c>
      <c r="B23" s="214" t="s">
        <v>686</v>
      </c>
      <c r="C23" s="219"/>
      <c r="D23" s="166">
        <v>7379183747</v>
      </c>
      <c r="E23" s="166">
        <v>7379183747</v>
      </c>
      <c r="F23" s="296"/>
      <c r="G23" s="296"/>
    </row>
    <row r="24" spans="1:5" ht="16.5" hidden="1">
      <c r="A24" s="315">
        <v>17</v>
      </c>
      <c r="B24" s="316" t="s">
        <v>234</v>
      </c>
      <c r="C24" s="317"/>
      <c r="D24" s="318" t="e">
        <v>#REF!</v>
      </c>
      <c r="E24" s="318" t="e">
        <v>#REF!</v>
      </c>
    </row>
    <row r="25" spans="1:5" ht="16.5">
      <c r="A25" s="319">
        <v>18</v>
      </c>
      <c r="B25" s="320" t="s">
        <v>241</v>
      </c>
      <c r="C25" s="321"/>
      <c r="D25" s="322" t="e">
        <v>#REF!</v>
      </c>
      <c r="E25" s="322" t="e">
        <v>#REF!</v>
      </c>
    </row>
    <row r="27" spans="1:2" ht="15.75" customHeight="1" hidden="1">
      <c r="A27" s="170" t="s">
        <v>388</v>
      </c>
      <c r="B27" s="171"/>
    </row>
    <row r="28" spans="1:2" ht="15.75" customHeight="1" hidden="1">
      <c r="A28" s="227" t="s">
        <v>717</v>
      </c>
      <c r="B28" s="171"/>
    </row>
    <row r="29" spans="1:2" ht="15" customHeight="1" hidden="1">
      <c r="A29" s="170"/>
      <c r="B29" s="171"/>
    </row>
    <row r="30" spans="1:5" ht="19.5" customHeight="1" hidden="1">
      <c r="A30" s="162" t="s">
        <v>174</v>
      </c>
      <c r="B30" s="162" t="s">
        <v>184</v>
      </c>
      <c r="C30" s="162" t="s">
        <v>705</v>
      </c>
      <c r="D30" s="217" t="s">
        <v>696</v>
      </c>
      <c r="E30" s="331" t="s">
        <v>344</v>
      </c>
    </row>
    <row r="31" spans="1:5" s="108" customFormat="1" ht="19.5" customHeight="1" hidden="1">
      <c r="A31" s="222">
        <v>1</v>
      </c>
      <c r="B31" s="218" t="s">
        <v>709</v>
      </c>
      <c r="C31" s="221" t="s">
        <v>706</v>
      </c>
      <c r="D31" s="218"/>
      <c r="E31" s="334"/>
    </row>
    <row r="32" spans="1:5" ht="19.5" customHeight="1" hidden="1">
      <c r="A32" s="165" t="s">
        <v>389</v>
      </c>
      <c r="B32" s="163" t="s">
        <v>390</v>
      </c>
      <c r="C32" s="165"/>
      <c r="D32" s="239">
        <v>31.572399275580718</v>
      </c>
      <c r="E32" s="335">
        <v>33.40041428948635</v>
      </c>
    </row>
    <row r="33" spans="1:5" ht="19.5" customHeight="1" hidden="1">
      <c r="A33" s="165" t="s">
        <v>389</v>
      </c>
      <c r="B33" s="163" t="s">
        <v>391</v>
      </c>
      <c r="C33" s="165"/>
      <c r="D33" s="239">
        <v>57.58926479343841</v>
      </c>
      <c r="E33" s="335">
        <v>55.342428678050624</v>
      </c>
    </row>
    <row r="34" spans="1:5" s="108" customFormat="1" ht="19.5" customHeight="1" hidden="1">
      <c r="A34" s="222">
        <v>2</v>
      </c>
      <c r="B34" s="218" t="s">
        <v>710</v>
      </c>
      <c r="C34" s="222" t="s">
        <v>706</v>
      </c>
      <c r="D34" s="225"/>
      <c r="E34" s="335"/>
    </row>
    <row r="35" spans="1:5" ht="19.5" customHeight="1" hidden="1">
      <c r="A35" s="165" t="s">
        <v>389</v>
      </c>
      <c r="B35" s="163" t="s">
        <v>392</v>
      </c>
      <c r="C35" s="165"/>
      <c r="D35" s="239">
        <v>41.22819621656596</v>
      </c>
      <c r="E35" s="335">
        <v>40.99500313323642</v>
      </c>
    </row>
    <row r="36" spans="1:5" ht="19.5" customHeight="1" hidden="1">
      <c r="A36" s="165" t="s">
        <v>389</v>
      </c>
      <c r="B36" s="163" t="s">
        <v>393</v>
      </c>
      <c r="C36" s="165"/>
      <c r="D36" s="239">
        <v>58.77180378343405</v>
      </c>
      <c r="E36" s="335">
        <v>59.00499686676358</v>
      </c>
    </row>
    <row r="37" spans="1:5" ht="19.5" customHeight="1" hidden="1">
      <c r="A37" s="223">
        <v>3</v>
      </c>
      <c r="B37" s="173" t="s">
        <v>711</v>
      </c>
      <c r="C37" s="223" t="s">
        <v>712</v>
      </c>
      <c r="D37" s="173"/>
      <c r="E37" s="64"/>
    </row>
    <row r="38" spans="1:5" ht="19.5" customHeight="1" hidden="1">
      <c r="A38" s="165" t="s">
        <v>389</v>
      </c>
      <c r="B38" s="163" t="s">
        <v>718</v>
      </c>
      <c r="C38" s="165"/>
      <c r="D38" s="226">
        <v>0.1346713832406765</v>
      </c>
      <c r="E38" s="336">
        <v>0.2951976880637444</v>
      </c>
    </row>
    <row r="39" spans="1:5" ht="19.5" customHeight="1" hidden="1">
      <c r="A39" s="165"/>
      <c r="B39" s="163" t="s">
        <v>0</v>
      </c>
      <c r="C39" s="165"/>
      <c r="D39" s="163"/>
      <c r="E39" s="61"/>
    </row>
    <row r="40" spans="1:5" ht="19.5" customHeight="1" hidden="1">
      <c r="A40" s="165" t="s">
        <v>389</v>
      </c>
      <c r="B40" s="163" t="s">
        <v>394</v>
      </c>
      <c r="C40" s="165"/>
      <c r="D40" s="226">
        <v>2.4255244996582914</v>
      </c>
      <c r="E40" s="336">
        <v>2.4393216820838752</v>
      </c>
    </row>
    <row r="41" spans="1:5" ht="19.5" customHeight="1" hidden="1">
      <c r="A41" s="232"/>
      <c r="B41" s="228" t="s">
        <v>1</v>
      </c>
      <c r="C41" s="164"/>
      <c r="D41" s="163"/>
      <c r="E41" s="61"/>
    </row>
    <row r="42" spans="1:5" ht="19.5" customHeight="1" hidden="1">
      <c r="A42" s="229">
        <v>4</v>
      </c>
      <c r="B42" s="174" t="s">
        <v>715</v>
      </c>
      <c r="C42" s="229" t="s">
        <v>706</v>
      </c>
      <c r="D42" s="174"/>
      <c r="E42" s="337"/>
    </row>
    <row r="43" spans="1:5" s="100" customFormat="1" ht="19.5" customHeight="1" hidden="1">
      <c r="A43" s="165" t="s">
        <v>389</v>
      </c>
      <c r="B43" s="163" t="s">
        <v>713</v>
      </c>
      <c r="C43" s="224"/>
      <c r="D43" s="239">
        <v>3.347516458394595</v>
      </c>
      <c r="E43" s="335">
        <v>3.4652225884962693</v>
      </c>
    </row>
    <row r="44" spans="1:5" ht="19.5" customHeight="1" hidden="1">
      <c r="A44" s="165" t="s">
        <v>389</v>
      </c>
      <c r="B44" s="163" t="s">
        <v>714</v>
      </c>
      <c r="C44" s="165"/>
      <c r="D44" s="239">
        <v>7.9993159940585254</v>
      </c>
      <c r="E44" s="335">
        <v>7.9993159940585254</v>
      </c>
    </row>
    <row r="45" spans="1:5" ht="19.5" customHeight="1" hidden="1">
      <c r="A45" s="168" t="s">
        <v>389</v>
      </c>
      <c r="B45" s="167" t="s">
        <v>395</v>
      </c>
      <c r="C45" s="168"/>
      <c r="D45" s="240">
        <v>5.695786487564223</v>
      </c>
      <c r="E45" s="338">
        <v>5.87276124481614</v>
      </c>
    </row>
    <row r="46" spans="1:5" ht="13.5" customHeight="1">
      <c r="A46" s="230"/>
      <c r="B46" s="178"/>
      <c r="C46" s="179"/>
      <c r="D46" s="231"/>
      <c r="E46" s="339"/>
    </row>
    <row r="47" spans="1:5" ht="16.5">
      <c r="A47" s="175"/>
      <c r="B47" s="176"/>
      <c r="C47" s="537" t="s">
        <v>533</v>
      </c>
      <c r="D47" s="537"/>
      <c r="E47" s="537"/>
    </row>
    <row r="48" spans="2:5" ht="16.5">
      <c r="B48" s="177"/>
      <c r="C48" s="536" t="s">
        <v>716</v>
      </c>
      <c r="D48" s="536"/>
      <c r="E48" s="536"/>
    </row>
    <row r="49" spans="2:5" ht="17.25" customHeight="1">
      <c r="B49" s="176"/>
      <c r="C49" s="538" t="s">
        <v>181</v>
      </c>
      <c r="D49" s="538"/>
      <c r="E49" s="538"/>
    </row>
    <row r="50" spans="2:5" ht="17.25">
      <c r="B50" s="176"/>
      <c r="C50" s="498"/>
      <c r="D50"/>
      <c r="E50" s="19"/>
    </row>
    <row r="51" spans="3:5" ht="17.25">
      <c r="C51" s="498"/>
      <c r="D51"/>
      <c r="E51" s="19"/>
    </row>
    <row r="52" spans="3:5" ht="17.25">
      <c r="C52" s="498"/>
      <c r="D52"/>
      <c r="E52" s="19"/>
    </row>
    <row r="53" spans="3:5" ht="17.25">
      <c r="C53" s="498"/>
      <c r="D53"/>
      <c r="E53" s="19"/>
    </row>
    <row r="54" spans="3:5" ht="17.25" customHeight="1">
      <c r="C54" s="536" t="s">
        <v>694</v>
      </c>
      <c r="D54" s="536"/>
      <c r="E54" s="536"/>
    </row>
    <row r="56" ht="16.5">
      <c r="D56" s="102"/>
    </row>
    <row r="61" spans="1:2" ht="16.5">
      <c r="A61" s="178"/>
      <c r="B61" s="178"/>
    </row>
    <row r="62" spans="1:2" ht="16.5">
      <c r="A62" s="178"/>
      <c r="B62" s="178"/>
    </row>
    <row r="63" spans="1:2" ht="16.5">
      <c r="A63" s="178"/>
      <c r="B63" s="178"/>
    </row>
    <row r="64" spans="1:2" ht="16.5">
      <c r="A64" s="178"/>
      <c r="B64" s="178"/>
    </row>
    <row r="65" spans="1:2" ht="16.5">
      <c r="A65" s="178"/>
      <c r="B65" s="178"/>
    </row>
    <row r="66" spans="1:2" ht="16.5">
      <c r="A66" s="178"/>
      <c r="B66" s="178"/>
    </row>
    <row r="67" spans="1:2" ht="16.5">
      <c r="A67" s="178"/>
      <c r="B67" s="178"/>
    </row>
    <row r="68" spans="1:2" ht="16.5">
      <c r="A68" s="178"/>
      <c r="B68" s="178"/>
    </row>
    <row r="69" spans="1:2" ht="16.5">
      <c r="A69" s="178"/>
      <c r="B69" s="178"/>
    </row>
    <row r="70" spans="1:2" ht="16.5">
      <c r="A70" s="178"/>
      <c r="B70" s="178"/>
    </row>
    <row r="71" spans="1:2" ht="16.5">
      <c r="A71" s="178"/>
      <c r="B71" s="178"/>
    </row>
    <row r="72" spans="1:2" ht="16.5">
      <c r="A72" s="178"/>
      <c r="B72" s="178"/>
    </row>
    <row r="73" spans="1:2" ht="16.5">
      <c r="A73" s="178"/>
      <c r="B73" s="178"/>
    </row>
    <row r="74" spans="1:2" ht="16.5">
      <c r="A74" s="178"/>
      <c r="B74" s="178"/>
    </row>
    <row r="75" spans="1:2" ht="16.5">
      <c r="A75" s="178"/>
      <c r="B75" s="178"/>
    </row>
    <row r="76" spans="1:2" ht="16.5">
      <c r="A76" s="178"/>
      <c r="B76" s="178"/>
    </row>
    <row r="77" spans="1:2" ht="16.5">
      <c r="A77" s="178"/>
      <c r="B77" s="178"/>
    </row>
    <row r="78" spans="1:2" ht="16.5">
      <c r="A78" s="178"/>
      <c r="B78" s="178"/>
    </row>
    <row r="79" spans="1:2" ht="16.5">
      <c r="A79" s="178"/>
      <c r="B79" s="178"/>
    </row>
    <row r="80" spans="1:2" ht="16.5">
      <c r="A80" s="178"/>
      <c r="B80" s="178"/>
    </row>
    <row r="81" spans="1:2" ht="16.5">
      <c r="A81" s="178"/>
      <c r="B81" s="178"/>
    </row>
    <row r="82" spans="1:2" ht="16.5">
      <c r="A82" s="178"/>
      <c r="B82" s="178"/>
    </row>
    <row r="83" spans="1:2" ht="16.5">
      <c r="A83" s="178"/>
      <c r="B83" s="178"/>
    </row>
    <row r="84" spans="1:2" ht="16.5">
      <c r="A84" s="178"/>
      <c r="B84" s="178"/>
    </row>
    <row r="85" spans="1:2" ht="16.5">
      <c r="A85" s="178"/>
      <c r="B85" s="178"/>
    </row>
    <row r="86" spans="1:2" ht="16.5">
      <c r="A86" s="178"/>
      <c r="B86" s="178"/>
    </row>
    <row r="87" spans="1:2" ht="16.5">
      <c r="A87" s="178"/>
      <c r="B87" s="178"/>
    </row>
    <row r="88" spans="1:2" ht="16.5">
      <c r="A88" s="178"/>
      <c r="B88" s="178"/>
    </row>
    <row r="89" spans="1:2" ht="16.5">
      <c r="A89" s="178"/>
      <c r="B89" s="178"/>
    </row>
    <row r="90" spans="1:2" ht="16.5">
      <c r="A90" s="178"/>
      <c r="B90" s="178"/>
    </row>
    <row r="91" spans="1:2" ht="16.5">
      <c r="A91" s="178"/>
      <c r="B91" s="178"/>
    </row>
    <row r="92" spans="1:2" ht="16.5">
      <c r="A92" s="178"/>
      <c r="B92" s="178"/>
    </row>
    <row r="93" spans="1:2" ht="16.5">
      <c r="A93" s="178"/>
      <c r="B93" s="178"/>
    </row>
    <row r="94" spans="1:2" ht="16.5">
      <c r="A94" s="178"/>
      <c r="B94" s="178"/>
    </row>
    <row r="95" spans="1:2" ht="16.5">
      <c r="A95" s="178"/>
      <c r="B95" s="178"/>
    </row>
    <row r="96" spans="1:2" ht="16.5">
      <c r="A96" s="178"/>
      <c r="B96" s="178"/>
    </row>
    <row r="97" spans="1:2" ht="16.5">
      <c r="A97" s="178"/>
      <c r="B97" s="178"/>
    </row>
    <row r="98" spans="1:2" ht="16.5">
      <c r="A98" s="178"/>
      <c r="B98" s="178"/>
    </row>
    <row r="99" spans="1:2" ht="16.5">
      <c r="A99" s="178"/>
      <c r="B99" s="178"/>
    </row>
    <row r="100" spans="1:2" ht="16.5">
      <c r="A100" s="178"/>
      <c r="B100" s="178"/>
    </row>
    <row r="101" spans="1:2" ht="16.5">
      <c r="A101" s="178"/>
      <c r="B101" s="178"/>
    </row>
    <row r="102" spans="1:2" ht="16.5">
      <c r="A102" s="178"/>
      <c r="B102" s="178"/>
    </row>
    <row r="103" spans="1:2" ht="16.5">
      <c r="A103" s="178"/>
      <c r="B103" s="178"/>
    </row>
    <row r="104" spans="1:2" ht="16.5">
      <c r="A104" s="178"/>
      <c r="B104" s="178"/>
    </row>
    <row r="105" spans="1:2" ht="16.5">
      <c r="A105" s="178"/>
      <c r="B105" s="178"/>
    </row>
    <row r="106" spans="1:2" ht="16.5">
      <c r="A106" s="178"/>
      <c r="B106" s="178"/>
    </row>
    <row r="107" spans="1:2" ht="16.5">
      <c r="A107" s="178"/>
      <c r="B107" s="178"/>
    </row>
    <row r="108" spans="1:2" ht="16.5">
      <c r="A108" s="178"/>
      <c r="B108" s="178"/>
    </row>
    <row r="109" spans="1:2" ht="16.5">
      <c r="A109" s="178"/>
      <c r="B109" s="178"/>
    </row>
    <row r="110" spans="1:2" ht="16.5">
      <c r="A110" s="178"/>
      <c r="B110" s="178"/>
    </row>
    <row r="111" spans="1:2" ht="16.5">
      <c r="A111" s="178"/>
      <c r="B111" s="178"/>
    </row>
    <row r="112" spans="1:2" ht="16.5">
      <c r="A112" s="178"/>
      <c r="B112" s="178"/>
    </row>
    <row r="113" spans="1:2" ht="16.5">
      <c r="A113" s="178"/>
      <c r="B113" s="178"/>
    </row>
    <row r="114" spans="1:2" ht="16.5">
      <c r="A114" s="178"/>
      <c r="B114" s="178"/>
    </row>
    <row r="115" spans="1:2" ht="16.5">
      <c r="A115" s="178"/>
      <c r="B115" s="178"/>
    </row>
    <row r="116" spans="1:2" ht="16.5">
      <c r="A116" s="178"/>
      <c r="B116" s="178"/>
    </row>
    <row r="117" spans="1:2" ht="16.5">
      <c r="A117" s="178"/>
      <c r="B117" s="178"/>
    </row>
    <row r="118" spans="1:2" ht="16.5">
      <c r="A118" s="178"/>
      <c r="B118" s="178"/>
    </row>
    <row r="119" spans="1:2" ht="16.5">
      <c r="A119" s="178"/>
      <c r="B119" s="178"/>
    </row>
    <row r="120" spans="1:2" ht="16.5">
      <c r="A120" s="178"/>
      <c r="B120" s="178"/>
    </row>
    <row r="121" spans="1:2" ht="16.5">
      <c r="A121" s="178"/>
      <c r="B121" s="178"/>
    </row>
    <row r="122" spans="1:2" ht="16.5">
      <c r="A122" s="178"/>
      <c r="B122" s="178"/>
    </row>
    <row r="123" spans="1:2" ht="16.5">
      <c r="A123" s="178"/>
      <c r="B123" s="178"/>
    </row>
    <row r="124" spans="1:2" ht="16.5">
      <c r="A124" s="178"/>
      <c r="B124" s="178"/>
    </row>
    <row r="125" spans="1:2" ht="16.5">
      <c r="A125" s="178"/>
      <c r="B125" s="178"/>
    </row>
    <row r="126" spans="1:2" ht="16.5">
      <c r="A126" s="178"/>
      <c r="B126" s="178"/>
    </row>
    <row r="127" spans="1:2" ht="16.5">
      <c r="A127" s="178"/>
      <c r="B127" s="178"/>
    </row>
    <row r="128" spans="1:2" ht="16.5">
      <c r="A128" s="178"/>
      <c r="B128" s="178"/>
    </row>
    <row r="129" spans="1:2" ht="16.5">
      <c r="A129" s="178"/>
      <c r="B129" s="178"/>
    </row>
    <row r="130" spans="1:2" ht="16.5">
      <c r="A130" s="178"/>
      <c r="B130" s="178"/>
    </row>
    <row r="131" spans="1:2" ht="16.5">
      <c r="A131" s="178"/>
      <c r="B131" s="178"/>
    </row>
    <row r="132" spans="1:2" ht="16.5">
      <c r="A132" s="178"/>
      <c r="B132" s="178"/>
    </row>
    <row r="133" spans="1:2" ht="16.5">
      <c r="A133" s="178"/>
      <c r="B133" s="178"/>
    </row>
    <row r="134" spans="1:2" ht="16.5">
      <c r="A134" s="178"/>
      <c r="B134" s="178"/>
    </row>
    <row r="135" spans="1:2" ht="16.5">
      <c r="A135" s="178"/>
      <c r="B135" s="178"/>
    </row>
    <row r="136" spans="1:2" ht="16.5">
      <c r="A136" s="178"/>
      <c r="B136" s="178"/>
    </row>
    <row r="137" spans="1:2" ht="16.5">
      <c r="A137" s="178"/>
      <c r="B137" s="178"/>
    </row>
    <row r="138" spans="1:2" ht="16.5">
      <c r="A138" s="178"/>
      <c r="B138" s="178"/>
    </row>
    <row r="139" spans="1:2" ht="16.5">
      <c r="A139" s="178"/>
      <c r="B139" s="178"/>
    </row>
    <row r="140" spans="1:2" ht="16.5">
      <c r="A140" s="178"/>
      <c r="B140" s="178"/>
    </row>
    <row r="141" spans="1:2" ht="16.5">
      <c r="A141" s="178"/>
      <c r="B141" s="178"/>
    </row>
    <row r="142" spans="1:2" ht="16.5">
      <c r="A142" s="178"/>
      <c r="B142" s="178"/>
    </row>
    <row r="143" spans="1:2" ht="16.5">
      <c r="A143" s="178"/>
      <c r="B143" s="178"/>
    </row>
    <row r="144" spans="1:2" ht="16.5">
      <c r="A144" s="178"/>
      <c r="B144" s="178"/>
    </row>
    <row r="145" spans="1:2" ht="16.5">
      <c r="A145" s="178"/>
      <c r="B145" s="178"/>
    </row>
    <row r="146" spans="1:2" ht="16.5">
      <c r="A146" s="178"/>
      <c r="B146" s="178"/>
    </row>
    <row r="147" spans="1:2" ht="16.5">
      <c r="A147" s="178"/>
      <c r="B147" s="178"/>
    </row>
    <row r="148" spans="1:2" ht="16.5">
      <c r="A148" s="178"/>
      <c r="B148" s="178"/>
    </row>
    <row r="149" spans="1:2" ht="16.5">
      <c r="A149" s="178"/>
      <c r="B149" s="178"/>
    </row>
    <row r="150" spans="1:2" ht="16.5">
      <c r="A150" s="178"/>
      <c r="B150" s="178"/>
    </row>
    <row r="151" spans="1:2" ht="16.5">
      <c r="A151" s="178"/>
      <c r="B151" s="178"/>
    </row>
    <row r="152" spans="1:2" ht="16.5">
      <c r="A152" s="178"/>
      <c r="B152" s="178"/>
    </row>
    <row r="153" spans="1:2" ht="16.5">
      <c r="A153" s="178"/>
      <c r="B153" s="178"/>
    </row>
    <row r="154" spans="1:2" ht="16.5">
      <c r="A154" s="178"/>
      <c r="B154" s="178"/>
    </row>
    <row r="155" spans="1:2" ht="16.5">
      <c r="A155" s="178"/>
      <c r="B155" s="178"/>
    </row>
    <row r="156" spans="1:2" ht="16.5">
      <c r="A156" s="178"/>
      <c r="B156" s="178"/>
    </row>
    <row r="157" spans="1:2" ht="16.5">
      <c r="A157" s="178"/>
      <c r="B157" s="178"/>
    </row>
    <row r="158" spans="1:2" ht="16.5">
      <c r="A158" s="178"/>
      <c r="B158" s="178"/>
    </row>
    <row r="159" spans="1:2" ht="16.5">
      <c r="A159" s="178"/>
      <c r="B159" s="178"/>
    </row>
    <row r="160" spans="1:2" ht="16.5">
      <c r="A160" s="178"/>
      <c r="B160" s="178"/>
    </row>
    <row r="161" spans="1:2" ht="16.5">
      <c r="A161" s="178"/>
      <c r="B161" s="178"/>
    </row>
    <row r="162" spans="1:2" ht="16.5">
      <c r="A162" s="178"/>
      <c r="B162" s="178"/>
    </row>
    <row r="163" spans="1:2" ht="16.5">
      <c r="A163" s="178"/>
      <c r="B163" s="178"/>
    </row>
    <row r="164" spans="1:2" ht="16.5">
      <c r="A164" s="178"/>
      <c r="B164" s="178"/>
    </row>
    <row r="165" spans="1:2" ht="16.5">
      <c r="A165" s="178"/>
      <c r="B165" s="178"/>
    </row>
    <row r="166" spans="1:2" ht="16.5">
      <c r="A166" s="178"/>
      <c r="B166" s="178"/>
    </row>
    <row r="167" spans="1:2" ht="16.5">
      <c r="A167" s="178"/>
      <c r="B167" s="178"/>
    </row>
    <row r="168" spans="1:2" ht="16.5">
      <c r="A168" s="178"/>
      <c r="B168" s="178"/>
    </row>
    <row r="169" spans="1:2" ht="16.5">
      <c r="A169" s="178"/>
      <c r="B169" s="178"/>
    </row>
    <row r="170" spans="1:2" ht="16.5">
      <c r="A170" s="178"/>
      <c r="B170" s="178"/>
    </row>
    <row r="171" spans="1:2" ht="16.5">
      <c r="A171" s="178"/>
      <c r="B171" s="178"/>
    </row>
    <row r="172" spans="1:2" ht="16.5">
      <c r="A172" s="178"/>
      <c r="B172" s="178"/>
    </row>
    <row r="173" spans="1:2" ht="16.5">
      <c r="A173" s="178"/>
      <c r="B173" s="178"/>
    </row>
    <row r="174" spans="1:2" ht="16.5">
      <c r="A174" s="178"/>
      <c r="B174" s="178"/>
    </row>
    <row r="175" spans="1:2" ht="16.5">
      <c r="A175" s="178"/>
      <c r="B175" s="178"/>
    </row>
    <row r="176" spans="1:2" ht="16.5">
      <c r="A176" s="178"/>
      <c r="B176" s="178"/>
    </row>
    <row r="177" spans="1:2" ht="16.5">
      <c r="A177" s="178"/>
      <c r="B177" s="178"/>
    </row>
    <row r="178" spans="1:2" ht="16.5">
      <c r="A178" s="178"/>
      <c r="B178" s="178"/>
    </row>
    <row r="179" spans="1:2" ht="16.5">
      <c r="A179" s="178"/>
      <c r="B179" s="178"/>
    </row>
    <row r="180" spans="1:2" ht="16.5">
      <c r="A180" s="178"/>
      <c r="B180" s="178"/>
    </row>
    <row r="181" spans="1:2" ht="16.5">
      <c r="A181" s="178"/>
      <c r="B181" s="178"/>
    </row>
    <row r="182" spans="1:2" ht="16.5">
      <c r="A182" s="178"/>
      <c r="B182" s="178"/>
    </row>
    <row r="183" spans="1:2" ht="16.5">
      <c r="A183" s="178"/>
      <c r="B183" s="178"/>
    </row>
    <row r="184" spans="1:2" ht="16.5">
      <c r="A184" s="178"/>
      <c r="B184" s="178"/>
    </row>
    <row r="185" spans="1:2" ht="16.5">
      <c r="A185" s="178"/>
      <c r="B185" s="178"/>
    </row>
    <row r="186" spans="1:2" ht="16.5">
      <c r="A186" s="178"/>
      <c r="B186" s="178"/>
    </row>
    <row r="187" spans="1:2" ht="16.5">
      <c r="A187" s="178"/>
      <c r="B187" s="178"/>
    </row>
    <row r="188" spans="1:2" ht="16.5">
      <c r="A188" s="178"/>
      <c r="B188" s="178"/>
    </row>
    <row r="189" spans="1:2" ht="16.5">
      <c r="A189" s="178"/>
      <c r="B189" s="178"/>
    </row>
    <row r="190" spans="1:2" ht="16.5">
      <c r="A190" s="178"/>
      <c r="B190" s="178"/>
    </row>
    <row r="191" spans="1:2" ht="16.5">
      <c r="A191" s="178"/>
      <c r="B191" s="178"/>
    </row>
    <row r="192" spans="1:2" ht="16.5">
      <c r="A192" s="178"/>
      <c r="B192" s="178"/>
    </row>
    <row r="193" spans="1:2" ht="16.5">
      <c r="A193" s="178"/>
      <c r="B193" s="178"/>
    </row>
    <row r="194" spans="1:2" ht="16.5">
      <c r="A194" s="178"/>
      <c r="B194" s="178"/>
    </row>
    <row r="195" spans="1:2" ht="16.5">
      <c r="A195" s="178"/>
      <c r="B195" s="178"/>
    </row>
    <row r="196" spans="1:2" ht="16.5">
      <c r="A196" s="178"/>
      <c r="B196" s="178"/>
    </row>
    <row r="197" spans="1:2" ht="16.5">
      <c r="A197" s="178"/>
      <c r="B197" s="178"/>
    </row>
    <row r="198" spans="1:2" ht="16.5">
      <c r="A198" s="178"/>
      <c r="B198" s="178"/>
    </row>
    <row r="199" spans="1:2" ht="16.5">
      <c r="A199" s="178"/>
      <c r="B199" s="178"/>
    </row>
    <row r="200" spans="1:2" ht="16.5">
      <c r="A200" s="178"/>
      <c r="B200" s="178"/>
    </row>
    <row r="201" spans="1:2" ht="16.5">
      <c r="A201" s="178"/>
      <c r="B201" s="178"/>
    </row>
    <row r="202" spans="1:2" ht="16.5">
      <c r="A202" s="178"/>
      <c r="B202" s="178"/>
    </row>
    <row r="203" spans="1:2" ht="16.5">
      <c r="A203" s="178"/>
      <c r="B203" s="178"/>
    </row>
    <row r="204" spans="1:2" ht="16.5">
      <c r="A204" s="178"/>
      <c r="B204" s="178"/>
    </row>
    <row r="205" spans="1:2" ht="16.5">
      <c r="A205" s="178"/>
      <c r="B205" s="178"/>
    </row>
    <row r="206" spans="1:2" ht="16.5">
      <c r="A206" s="178"/>
      <c r="B206" s="178"/>
    </row>
    <row r="207" spans="1:2" ht="16.5">
      <c r="A207" s="178"/>
      <c r="B207" s="178"/>
    </row>
    <row r="208" spans="1:2" ht="16.5">
      <c r="A208" s="178"/>
      <c r="B208" s="178"/>
    </row>
    <row r="209" spans="1:2" ht="16.5">
      <c r="A209" s="178"/>
      <c r="B209" s="178"/>
    </row>
    <row r="210" spans="1:2" ht="16.5">
      <c r="A210" s="178"/>
      <c r="B210" s="178"/>
    </row>
    <row r="211" spans="1:2" ht="16.5">
      <c r="A211" s="178"/>
      <c r="B211" s="178"/>
    </row>
    <row r="212" spans="1:2" ht="16.5">
      <c r="A212" s="178"/>
      <c r="B212" s="178"/>
    </row>
    <row r="213" spans="1:2" ht="16.5">
      <c r="A213" s="178"/>
      <c r="B213" s="178"/>
    </row>
    <row r="214" spans="1:2" ht="16.5">
      <c r="A214" s="178"/>
      <c r="B214" s="178"/>
    </row>
    <row r="215" spans="1:2" ht="16.5">
      <c r="A215" s="178"/>
      <c r="B215" s="178"/>
    </row>
    <row r="216" spans="1:2" ht="16.5">
      <c r="A216" s="178"/>
      <c r="B216" s="178"/>
    </row>
    <row r="217" spans="1:2" ht="16.5">
      <c r="A217" s="178"/>
      <c r="B217" s="178"/>
    </row>
    <row r="218" spans="1:2" ht="16.5">
      <c r="A218" s="178"/>
      <c r="B218" s="178"/>
    </row>
    <row r="219" spans="1:2" ht="16.5">
      <c r="A219" s="178"/>
      <c r="B219" s="178"/>
    </row>
    <row r="220" spans="1:2" ht="16.5">
      <c r="A220" s="178"/>
      <c r="B220" s="178"/>
    </row>
    <row r="221" spans="1:2" ht="16.5">
      <c r="A221" s="178"/>
      <c r="B221" s="178"/>
    </row>
    <row r="222" spans="1:2" ht="16.5">
      <c r="A222" s="178"/>
      <c r="B222" s="178"/>
    </row>
    <row r="223" spans="1:2" ht="16.5">
      <c r="A223" s="178"/>
      <c r="B223" s="178"/>
    </row>
    <row r="224" spans="1:2" ht="16.5">
      <c r="A224" s="178"/>
      <c r="B224" s="178"/>
    </row>
    <row r="225" spans="1:2" ht="16.5">
      <c r="A225" s="178"/>
      <c r="B225" s="178"/>
    </row>
    <row r="226" spans="1:2" ht="16.5">
      <c r="A226" s="178"/>
      <c r="B226" s="178"/>
    </row>
    <row r="227" spans="1:2" ht="16.5">
      <c r="A227" s="178"/>
      <c r="B227" s="178"/>
    </row>
    <row r="228" spans="1:2" ht="16.5">
      <c r="A228" s="178"/>
      <c r="B228" s="178"/>
    </row>
    <row r="229" spans="1:2" ht="16.5">
      <c r="A229" s="178"/>
      <c r="B229" s="178"/>
    </row>
    <row r="230" spans="1:2" ht="16.5">
      <c r="A230" s="178"/>
      <c r="B230" s="178"/>
    </row>
    <row r="231" spans="1:2" ht="16.5">
      <c r="A231" s="178"/>
      <c r="B231" s="178"/>
    </row>
    <row r="232" spans="1:2" ht="16.5">
      <c r="A232" s="178"/>
      <c r="B232" s="178"/>
    </row>
    <row r="233" spans="1:2" ht="16.5">
      <c r="A233" s="178"/>
      <c r="B233" s="178"/>
    </row>
    <row r="234" spans="1:2" ht="16.5">
      <c r="A234" s="178"/>
      <c r="B234" s="178"/>
    </row>
    <row r="235" spans="1:2" ht="16.5">
      <c r="A235" s="178"/>
      <c r="B235" s="178"/>
    </row>
    <row r="236" spans="1:2" ht="16.5">
      <c r="A236" s="178"/>
      <c r="B236" s="178"/>
    </row>
    <row r="237" spans="1:2" ht="16.5">
      <c r="A237" s="178"/>
      <c r="B237" s="178"/>
    </row>
    <row r="238" spans="1:2" ht="16.5">
      <c r="A238" s="178"/>
      <c r="B238" s="178"/>
    </row>
    <row r="239" spans="1:2" ht="16.5">
      <c r="A239" s="178"/>
      <c r="B239" s="178"/>
    </row>
    <row r="240" spans="1:2" ht="16.5">
      <c r="A240" s="178"/>
      <c r="B240" s="178"/>
    </row>
    <row r="241" spans="1:2" ht="16.5">
      <c r="A241" s="178"/>
      <c r="B241" s="178"/>
    </row>
    <row r="242" spans="1:2" ht="16.5">
      <c r="A242" s="178"/>
      <c r="B242" s="178"/>
    </row>
    <row r="243" spans="1:2" ht="16.5">
      <c r="A243" s="178"/>
      <c r="B243" s="178"/>
    </row>
    <row r="244" spans="1:2" ht="16.5">
      <c r="A244" s="178"/>
      <c r="B244" s="178"/>
    </row>
    <row r="245" spans="1:2" ht="16.5">
      <c r="A245" s="178"/>
      <c r="B245" s="178"/>
    </row>
    <row r="246" spans="1:2" ht="16.5">
      <c r="A246" s="178"/>
      <c r="B246" s="178"/>
    </row>
    <row r="247" spans="1:2" ht="16.5">
      <c r="A247" s="178"/>
      <c r="B247" s="178"/>
    </row>
    <row r="248" spans="1:2" ht="16.5">
      <c r="A248" s="178"/>
      <c r="B248" s="178"/>
    </row>
    <row r="249" spans="1:2" ht="16.5">
      <c r="A249" s="178"/>
      <c r="B249" s="178"/>
    </row>
    <row r="250" spans="1:2" ht="16.5">
      <c r="A250" s="178"/>
      <c r="B250" s="178"/>
    </row>
    <row r="251" spans="1:2" ht="16.5">
      <c r="A251" s="178"/>
      <c r="B251" s="178"/>
    </row>
    <row r="252" spans="1:2" ht="16.5">
      <c r="A252" s="178"/>
      <c r="B252" s="178"/>
    </row>
    <row r="253" spans="1:2" ht="16.5">
      <c r="A253" s="178"/>
      <c r="B253" s="178"/>
    </row>
    <row r="254" spans="1:2" ht="16.5">
      <c r="A254" s="178"/>
      <c r="B254" s="178"/>
    </row>
    <row r="255" spans="1:2" ht="16.5">
      <c r="A255" s="178"/>
      <c r="B255" s="178"/>
    </row>
    <row r="256" spans="1:2" ht="16.5">
      <c r="A256" s="178"/>
      <c r="B256" s="178"/>
    </row>
    <row r="257" spans="1:2" ht="16.5">
      <c r="A257" s="178"/>
      <c r="B257" s="178"/>
    </row>
    <row r="258" spans="1:2" ht="16.5">
      <c r="A258" s="178"/>
      <c r="B258" s="178"/>
    </row>
    <row r="259" spans="1:2" ht="16.5">
      <c r="A259" s="178"/>
      <c r="B259" s="178"/>
    </row>
    <row r="260" spans="1:2" ht="16.5">
      <c r="A260" s="178"/>
      <c r="B260" s="178"/>
    </row>
    <row r="261" spans="1:2" ht="16.5">
      <c r="A261" s="178"/>
      <c r="B261" s="178"/>
    </row>
    <row r="262" spans="1:2" ht="16.5">
      <c r="A262" s="178"/>
      <c r="B262" s="178"/>
    </row>
    <row r="263" spans="1:2" ht="16.5">
      <c r="A263" s="178"/>
      <c r="B263" s="178"/>
    </row>
    <row r="264" spans="1:2" ht="16.5">
      <c r="A264" s="178"/>
      <c r="B264" s="178"/>
    </row>
    <row r="265" spans="1:2" ht="16.5">
      <c r="A265" s="178"/>
      <c r="B265" s="178"/>
    </row>
    <row r="266" spans="1:2" ht="16.5">
      <c r="A266" s="178"/>
      <c r="B266" s="178"/>
    </row>
    <row r="267" spans="1:2" ht="16.5">
      <c r="A267" s="178"/>
      <c r="B267" s="178"/>
    </row>
    <row r="268" spans="1:2" ht="16.5">
      <c r="A268" s="178"/>
      <c r="B268" s="178"/>
    </row>
    <row r="269" spans="1:2" ht="16.5">
      <c r="A269" s="178"/>
      <c r="B269" s="178"/>
    </row>
    <row r="270" spans="1:2" ht="16.5">
      <c r="A270" s="178"/>
      <c r="B270" s="178"/>
    </row>
    <row r="271" spans="1:2" ht="16.5">
      <c r="A271" s="178"/>
      <c r="B271" s="178"/>
    </row>
  </sheetData>
  <sheetProtection/>
  <mergeCells count="4">
    <mergeCell ref="C54:E54"/>
    <mergeCell ref="C47:E47"/>
    <mergeCell ref="C48:E48"/>
    <mergeCell ref="C49:E49"/>
  </mergeCells>
  <printOptions/>
  <pageMargins left="1" right="0.25" top="0.5" bottom="0.5" header="0.25" footer="0.25"/>
  <pageSetup horizontalDpi="600" verticalDpi="600" orientation="portrait" paperSize="9" scale="85" r:id="rId1"/>
  <headerFooter alignWithMargins="0">
    <oddFooter>&amp;R&amp;8Trang 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9"/>
  <sheetViews>
    <sheetView zoomScalePageLayoutView="0" workbookViewId="0" topLeftCell="A1">
      <selection activeCell="D19" sqref="D19"/>
    </sheetView>
  </sheetViews>
  <sheetFormatPr defaultColWidth="8.796875" defaultRowHeight="15"/>
  <cols>
    <col min="1" max="1" width="3.8984375" style="107" customWidth="1"/>
    <col min="2" max="2" width="42.69921875" style="107" customWidth="1"/>
    <col min="3" max="3" width="5.5" style="109" customWidth="1"/>
    <col min="4" max="4" width="15.69921875" style="169" bestFit="1" customWidth="1"/>
    <col min="5" max="5" width="15.69921875" style="102" bestFit="1" customWidth="1"/>
    <col min="6" max="6" width="15.69921875" style="107" bestFit="1" customWidth="1"/>
    <col min="7" max="16384" width="9" style="107" customWidth="1"/>
  </cols>
  <sheetData>
    <row r="1" spans="1:2" ht="18.75" customHeight="1">
      <c r="A1" s="99" t="s">
        <v>380</v>
      </c>
      <c r="B1" s="100"/>
    </row>
    <row r="2" ht="16.5">
      <c r="E2" s="25" t="s">
        <v>299</v>
      </c>
    </row>
    <row r="3" ht="6.75" customHeight="1">
      <c r="E3" s="25"/>
    </row>
    <row r="4" spans="1:5" s="207" customFormat="1" ht="17.25">
      <c r="A4" s="162" t="s">
        <v>174</v>
      </c>
      <c r="B4" s="172" t="s">
        <v>184</v>
      </c>
      <c r="C4" s="216"/>
      <c r="D4" s="217" t="s">
        <v>376</v>
      </c>
      <c r="E4" s="217" t="s">
        <v>530</v>
      </c>
    </row>
    <row r="5" spans="1:5" ht="16.5">
      <c r="A5" s="163">
        <v>1</v>
      </c>
      <c r="B5" s="214" t="s">
        <v>114</v>
      </c>
      <c r="C5" s="219"/>
      <c r="D5" s="166" t="e">
        <f>+#REF!</f>
        <v>#REF!</v>
      </c>
      <c r="E5" s="28" t="e">
        <f>+#REF!</f>
        <v>#REF!</v>
      </c>
    </row>
    <row r="6" spans="1:5" ht="16.5">
      <c r="A6" s="163">
        <v>2</v>
      </c>
      <c r="B6" s="214" t="s">
        <v>382</v>
      </c>
      <c r="C6" s="219"/>
      <c r="D6" s="166" t="e">
        <f>+#REF!</f>
        <v>#REF!</v>
      </c>
      <c r="E6" s="28" t="e">
        <f>+#REF!</f>
        <v>#REF!</v>
      </c>
    </row>
    <row r="7" spans="1:5" ht="16.5">
      <c r="A7" s="163">
        <v>3</v>
      </c>
      <c r="B7" s="214" t="s">
        <v>381</v>
      </c>
      <c r="C7" s="219"/>
      <c r="D7" s="166" t="e">
        <f>+D5-D6</f>
        <v>#REF!</v>
      </c>
      <c r="E7" s="28" t="e">
        <f>+E5-E6</f>
        <v>#REF!</v>
      </c>
    </row>
    <row r="8" spans="1:6" ht="16.5">
      <c r="A8" s="163">
        <v>4</v>
      </c>
      <c r="B8" s="214" t="s">
        <v>187</v>
      </c>
      <c r="C8" s="219"/>
      <c r="D8" s="166" t="e">
        <f>+#REF!</f>
        <v>#REF!</v>
      </c>
      <c r="E8" s="28" t="e">
        <f>+#REF!</f>
        <v>#REF!</v>
      </c>
      <c r="F8" s="291"/>
    </row>
    <row r="9" spans="1:5" ht="16.5">
      <c r="A9" s="163">
        <v>5</v>
      </c>
      <c r="B9" s="214" t="s">
        <v>383</v>
      </c>
      <c r="C9" s="219"/>
      <c r="D9" s="166" t="e">
        <f>+D7-D8</f>
        <v>#REF!</v>
      </c>
      <c r="E9" s="28" t="e">
        <f>+E7-E8</f>
        <v>#REF!</v>
      </c>
    </row>
    <row r="10" spans="1:5" ht="16.5">
      <c r="A10" s="163">
        <v>6</v>
      </c>
      <c r="B10" s="214" t="s">
        <v>190</v>
      </c>
      <c r="C10" s="219"/>
      <c r="D10" s="166" t="e">
        <f>+#REF!</f>
        <v>#REF!</v>
      </c>
      <c r="E10" s="28" t="e">
        <f>+#REF!</f>
        <v>#REF!</v>
      </c>
    </row>
    <row r="11" spans="1:5" ht="16.5">
      <c r="A11" s="163">
        <v>7</v>
      </c>
      <c r="B11" s="214" t="s">
        <v>117</v>
      </c>
      <c r="C11" s="219"/>
      <c r="D11" s="166" t="e">
        <f>+#REF!</f>
        <v>#REF!</v>
      </c>
      <c r="E11" s="28" t="e">
        <f>+#REF!</f>
        <v>#REF!</v>
      </c>
    </row>
    <row r="12" spans="1:5" ht="16.5">
      <c r="A12" s="163">
        <v>8</v>
      </c>
      <c r="B12" s="214" t="s">
        <v>188</v>
      </c>
      <c r="C12" s="219"/>
      <c r="D12" s="166" t="e">
        <f>+#REF!</f>
        <v>#REF!</v>
      </c>
      <c r="E12" s="28" t="e">
        <f>+#REF!</f>
        <v>#REF!</v>
      </c>
    </row>
    <row r="13" spans="1:5" ht="16.5">
      <c r="A13" s="163">
        <v>9</v>
      </c>
      <c r="B13" s="214" t="s">
        <v>189</v>
      </c>
      <c r="C13" s="219"/>
      <c r="D13" s="166" t="e">
        <f>+#REF!</f>
        <v>#REF!</v>
      </c>
      <c r="E13" s="28" t="e">
        <f>+#REF!</f>
        <v>#REF!</v>
      </c>
    </row>
    <row r="14" spans="1:5" ht="16.5">
      <c r="A14" s="163">
        <v>10</v>
      </c>
      <c r="B14" s="214" t="s">
        <v>384</v>
      </c>
      <c r="C14" s="219"/>
      <c r="D14" s="166" t="e">
        <f>+D9+D10-D11-D12-D13</f>
        <v>#REF!</v>
      </c>
      <c r="E14" s="28" t="e">
        <f>+E9+E10-E11-E12-E13</f>
        <v>#REF!</v>
      </c>
    </row>
    <row r="15" spans="1:5" ht="16.5">
      <c r="A15" s="163">
        <v>11</v>
      </c>
      <c r="B15" s="214" t="s">
        <v>193</v>
      </c>
      <c r="C15" s="219"/>
      <c r="D15" s="166" t="e">
        <f>+#REF!</f>
        <v>#REF!</v>
      </c>
      <c r="E15" s="28" t="e">
        <f>+#REF!</f>
        <v>#REF!</v>
      </c>
    </row>
    <row r="16" spans="1:5" ht="16.5">
      <c r="A16" s="163">
        <v>12</v>
      </c>
      <c r="B16" s="214" t="s">
        <v>194</v>
      </c>
      <c r="C16" s="219"/>
      <c r="D16" s="166" t="e">
        <f>+#REF!</f>
        <v>#REF!</v>
      </c>
      <c r="E16" s="28" t="e">
        <f>+#REF!</f>
        <v>#REF!</v>
      </c>
    </row>
    <row r="17" spans="1:5" ht="16.5">
      <c r="A17" s="163">
        <v>13</v>
      </c>
      <c r="B17" s="214" t="s">
        <v>385</v>
      </c>
      <c r="C17" s="219"/>
      <c r="D17" s="166" t="e">
        <f>+D15-D16</f>
        <v>#REF!</v>
      </c>
      <c r="E17" s="28" t="e">
        <f>+E15-E16</f>
        <v>#REF!</v>
      </c>
    </row>
    <row r="18" spans="1:5" s="24" customFormat="1" ht="16.5">
      <c r="A18" s="61">
        <v>14</v>
      </c>
      <c r="B18" s="215" t="s">
        <v>386</v>
      </c>
      <c r="C18" s="220"/>
      <c r="D18" s="28" t="e">
        <f>+D14+D17</f>
        <v>#REF!</v>
      </c>
      <c r="E18" s="28" t="e">
        <f>+E14+E17</f>
        <v>#REF!</v>
      </c>
    </row>
    <row r="19" spans="1:5" ht="16.5">
      <c r="A19" s="163">
        <v>15</v>
      </c>
      <c r="B19" s="214" t="s">
        <v>231</v>
      </c>
      <c r="C19" s="219"/>
      <c r="D19" s="166" t="e">
        <f>+#REF!</f>
        <v>#REF!</v>
      </c>
      <c r="E19" s="28" t="e">
        <f>+#REF!</f>
        <v>#REF!</v>
      </c>
    </row>
    <row r="20" spans="1:5" ht="16.5">
      <c r="A20" s="163">
        <v>16</v>
      </c>
      <c r="B20" s="214" t="s">
        <v>704</v>
      </c>
      <c r="C20" s="219"/>
      <c r="D20" s="166" t="e">
        <f>+#REF!</f>
        <v>#REF!</v>
      </c>
      <c r="E20" s="28" t="e">
        <f>+#REF!</f>
        <v>#REF!</v>
      </c>
    </row>
    <row r="21" spans="1:7" ht="16.5">
      <c r="A21" s="163">
        <v>17</v>
      </c>
      <c r="B21" s="214" t="s">
        <v>387</v>
      </c>
      <c r="C21" s="219"/>
      <c r="D21" s="166" t="e">
        <f>+D18-D19</f>
        <v>#REF!</v>
      </c>
      <c r="E21" s="28" t="e">
        <f>+E18-E19</f>
        <v>#REF!</v>
      </c>
      <c r="F21" s="296"/>
      <c r="G21" s="296"/>
    </row>
    <row r="22" spans="1:5" ht="16.5" hidden="1">
      <c r="A22" s="315">
        <v>17</v>
      </c>
      <c r="B22" s="316" t="s">
        <v>234</v>
      </c>
      <c r="C22" s="317"/>
      <c r="D22" s="318" t="e">
        <f>+#REF!</f>
        <v>#REF!</v>
      </c>
      <c r="E22" s="332" t="e">
        <f>+#REF!</f>
        <v>#REF!</v>
      </c>
    </row>
    <row r="23" spans="1:5" ht="16.5">
      <c r="A23" s="319">
        <v>18</v>
      </c>
      <c r="B23" s="320" t="s">
        <v>241</v>
      </c>
      <c r="C23" s="321"/>
      <c r="D23" s="322" t="e">
        <f>+#REF!</f>
        <v>#REF!</v>
      </c>
      <c r="E23" s="333" t="e">
        <f>+#REF!</f>
        <v>#REF!</v>
      </c>
    </row>
    <row r="25" spans="1:2" ht="15.75" customHeight="1" hidden="1">
      <c r="A25" s="170" t="s">
        <v>388</v>
      </c>
      <c r="B25" s="171"/>
    </row>
    <row r="26" spans="1:2" ht="15.75" customHeight="1" hidden="1">
      <c r="A26" s="227" t="s">
        <v>717</v>
      </c>
      <c r="B26" s="171"/>
    </row>
    <row r="27" spans="1:2" ht="15" customHeight="1" hidden="1">
      <c r="A27" s="170"/>
      <c r="B27" s="171"/>
    </row>
    <row r="28" spans="1:5" ht="19.5" customHeight="1" hidden="1">
      <c r="A28" s="162" t="s">
        <v>174</v>
      </c>
      <c r="B28" s="162" t="s">
        <v>184</v>
      </c>
      <c r="C28" s="162" t="s">
        <v>705</v>
      </c>
      <c r="D28" s="217" t="s">
        <v>696</v>
      </c>
      <c r="E28" s="331" t="s">
        <v>344</v>
      </c>
    </row>
    <row r="29" spans="1:5" s="108" customFormat="1" ht="19.5" customHeight="1" hidden="1">
      <c r="A29" s="222">
        <v>1</v>
      </c>
      <c r="B29" s="218" t="s">
        <v>709</v>
      </c>
      <c r="C29" s="221" t="s">
        <v>706</v>
      </c>
      <c r="D29" s="218"/>
      <c r="E29" s="334"/>
    </row>
    <row r="30" spans="1:5" ht="19.5" customHeight="1" hidden="1">
      <c r="A30" s="165" t="s">
        <v>389</v>
      </c>
      <c r="B30" s="163" t="s">
        <v>390</v>
      </c>
      <c r="C30" s="165"/>
      <c r="D30" s="239">
        <f>+'CDKT TOM LUOC'!D22/'CDKT TOM LUOC'!D32%</f>
        <v>31.572399275580718</v>
      </c>
      <c r="E30" s="335">
        <f>+'CDKT TOM LUOC'!C22/'CDKT TOM LUOC'!C32%</f>
        <v>33.40041428948635</v>
      </c>
    </row>
    <row r="31" spans="1:5" ht="19.5" customHeight="1" hidden="1">
      <c r="A31" s="165" t="s">
        <v>389</v>
      </c>
      <c r="B31" s="163" t="s">
        <v>391</v>
      </c>
      <c r="C31" s="165"/>
      <c r="D31" s="239">
        <f>+'CDKT TOM LUOC'!D13/'CDKT TOM LUOC'!D32%</f>
        <v>57.58926479343841</v>
      </c>
      <c r="E31" s="335">
        <f>+'CDKT TOM LUOC'!C13/'CDKT TOM LUOC'!C32%</f>
        <v>55.342428678050624</v>
      </c>
    </row>
    <row r="32" spans="1:5" s="108" customFormat="1" ht="19.5" customHeight="1" hidden="1">
      <c r="A32" s="222">
        <v>2</v>
      </c>
      <c r="B32" s="218" t="s">
        <v>710</v>
      </c>
      <c r="C32" s="222" t="s">
        <v>706</v>
      </c>
      <c r="D32" s="225"/>
      <c r="E32" s="335"/>
    </row>
    <row r="33" spans="1:5" ht="19.5" customHeight="1" hidden="1">
      <c r="A33" s="165" t="s">
        <v>389</v>
      </c>
      <c r="B33" s="163" t="s">
        <v>392</v>
      </c>
      <c r="C33" s="165"/>
      <c r="D33" s="239">
        <f>+'CDKT TOM LUOC'!D33/'CDKT TOM LUOC'!D51%</f>
        <v>41.22819621656596</v>
      </c>
      <c r="E33" s="335">
        <f>+'CDKT TOM LUOC'!C33/'CDKT TOM LUOC'!C51%</f>
        <v>40.99500313323642</v>
      </c>
    </row>
    <row r="34" spans="1:5" ht="19.5" customHeight="1" hidden="1">
      <c r="A34" s="165" t="s">
        <v>389</v>
      </c>
      <c r="B34" s="163" t="s">
        <v>393</v>
      </c>
      <c r="C34" s="165"/>
      <c r="D34" s="239">
        <f>+'CDKT TOM LUOC'!D36/'CDKT TOM LUOC'!D51%</f>
        <v>58.77180378343405</v>
      </c>
      <c r="E34" s="335">
        <f>+'CDKT TOM LUOC'!C36/'CDKT TOM LUOC'!C51%</f>
        <v>59.00499686676358</v>
      </c>
    </row>
    <row r="35" spans="1:5" ht="19.5" customHeight="1" hidden="1">
      <c r="A35" s="223">
        <v>3</v>
      </c>
      <c r="B35" s="173" t="s">
        <v>711</v>
      </c>
      <c r="C35" s="223" t="s">
        <v>712</v>
      </c>
      <c r="D35" s="173"/>
      <c r="E35" s="64"/>
    </row>
    <row r="36" spans="1:5" ht="19.5" customHeight="1" hidden="1">
      <c r="A36" s="165" t="s">
        <v>389</v>
      </c>
      <c r="B36" s="163" t="s">
        <v>718</v>
      </c>
      <c r="C36" s="165"/>
      <c r="D36" s="226">
        <f>+('CDKT TOM LUOC'!D14+'CDKT TOM LUOC'!D15)/'CDKT TOM LUOC'!D34</f>
        <v>0.1346713832406765</v>
      </c>
      <c r="E36" s="336">
        <f>+('CDKT TOM LUOC'!C14+'CDKT TOM LUOC'!C15)/'CDKT TOM LUOC'!C34</f>
        <v>0.2951976880637444</v>
      </c>
    </row>
    <row r="37" spans="1:5" ht="19.5" customHeight="1" hidden="1">
      <c r="A37" s="165"/>
      <c r="B37" s="163" t="s">
        <v>0</v>
      </c>
      <c r="C37" s="165"/>
      <c r="D37" s="163"/>
      <c r="E37" s="61"/>
    </row>
    <row r="38" spans="1:5" ht="19.5" customHeight="1" hidden="1">
      <c r="A38" s="165" t="s">
        <v>389</v>
      </c>
      <c r="B38" s="163" t="s">
        <v>394</v>
      </c>
      <c r="C38" s="165"/>
      <c r="D38" s="226">
        <f>+'CDKT TOM LUOC'!D32/'CDKT TOM LUOC'!D33</f>
        <v>2.4255244996582914</v>
      </c>
      <c r="E38" s="336">
        <f>+'CDKT TOM LUOC'!C32/'CDKT TOM LUOC'!C33</f>
        <v>2.4393216820838752</v>
      </c>
    </row>
    <row r="39" spans="1:5" ht="19.5" customHeight="1" hidden="1">
      <c r="A39" s="232"/>
      <c r="B39" s="228" t="s">
        <v>1</v>
      </c>
      <c r="C39" s="164"/>
      <c r="D39" s="163"/>
      <c r="E39" s="61"/>
    </row>
    <row r="40" spans="1:5" ht="19.5" customHeight="1" hidden="1">
      <c r="A40" s="229">
        <v>4</v>
      </c>
      <c r="B40" s="174" t="s">
        <v>715</v>
      </c>
      <c r="C40" s="229" t="s">
        <v>706</v>
      </c>
      <c r="D40" s="174"/>
      <c r="E40" s="337"/>
    </row>
    <row r="41" spans="1:5" s="100" customFormat="1" ht="19.5" customHeight="1" hidden="1">
      <c r="A41" s="165" t="s">
        <v>389</v>
      </c>
      <c r="B41" s="163" t="s">
        <v>713</v>
      </c>
      <c r="C41" s="224"/>
      <c r="D41" s="239" t="e">
        <f>+D21/'CDKT TOM LUOC'!D32%</f>
        <v>#REF!</v>
      </c>
      <c r="E41" s="335" t="e">
        <f>+E21/'CDKT TOM LUOC'!C32%</f>
        <v>#REF!</v>
      </c>
    </row>
    <row r="42" spans="1:5" ht="19.5" customHeight="1" hidden="1">
      <c r="A42" s="165" t="s">
        <v>389</v>
      </c>
      <c r="B42" s="163" t="s">
        <v>714</v>
      </c>
      <c r="C42" s="165"/>
      <c r="D42" s="239" t="e">
        <f>+D21/D7%</f>
        <v>#REF!</v>
      </c>
      <c r="E42" s="335" t="e">
        <f>+E21/E7%</f>
        <v>#REF!</v>
      </c>
    </row>
    <row r="43" spans="1:5" ht="19.5" customHeight="1" hidden="1">
      <c r="A43" s="168" t="s">
        <v>389</v>
      </c>
      <c r="B43" s="167" t="s">
        <v>395</v>
      </c>
      <c r="C43" s="168"/>
      <c r="D43" s="240" t="e">
        <f>+D21/'CDKT TOM LUOC'!D36%</f>
        <v>#REF!</v>
      </c>
      <c r="E43" s="338" t="e">
        <f>+E21/'CDKT TOM LUOC'!C36%</f>
        <v>#REF!</v>
      </c>
    </row>
    <row r="44" spans="1:5" ht="13.5" customHeight="1">
      <c r="A44" s="230"/>
      <c r="B44" s="178"/>
      <c r="C44" s="179"/>
      <c r="D44" s="231"/>
      <c r="E44" s="339"/>
    </row>
    <row r="45" spans="1:5" ht="16.5">
      <c r="A45" s="175"/>
      <c r="B45" s="176"/>
      <c r="C45" s="537" t="s">
        <v>599</v>
      </c>
      <c r="D45" s="537"/>
      <c r="E45" s="537"/>
    </row>
    <row r="46" spans="2:5" ht="16.5">
      <c r="B46" s="177"/>
      <c r="C46" s="536" t="s">
        <v>716</v>
      </c>
      <c r="D46" s="536"/>
      <c r="E46" s="536"/>
    </row>
    <row r="47" spans="2:5" ht="17.25" customHeight="1">
      <c r="B47" s="176"/>
      <c r="C47" s="538" t="s">
        <v>181</v>
      </c>
      <c r="D47" s="538"/>
      <c r="E47" s="538"/>
    </row>
    <row r="48" spans="2:5" ht="17.25">
      <c r="B48" s="176"/>
      <c r="C48" s="104"/>
      <c r="D48"/>
      <c r="E48" s="19"/>
    </row>
    <row r="49" spans="3:5" ht="17.25">
      <c r="C49" s="104"/>
      <c r="D49"/>
      <c r="E49" s="19"/>
    </row>
    <row r="50" spans="3:5" ht="17.25">
      <c r="C50" s="104"/>
      <c r="D50"/>
      <c r="E50" s="19"/>
    </row>
    <row r="51" spans="3:5" ht="17.25">
      <c r="C51" s="104"/>
      <c r="D51"/>
      <c r="E51" s="19"/>
    </row>
    <row r="52" spans="3:5" ht="17.25" customHeight="1">
      <c r="C52" s="536" t="s">
        <v>694</v>
      </c>
      <c r="D52" s="536"/>
      <c r="E52" s="536"/>
    </row>
    <row r="54" ht="16.5">
      <c r="D54" s="102"/>
    </row>
    <row r="59" spans="1:2" ht="16.5">
      <c r="A59" s="178"/>
      <c r="B59" s="178"/>
    </row>
    <row r="60" spans="1:2" ht="16.5">
      <c r="A60" s="178"/>
      <c r="B60" s="178"/>
    </row>
    <row r="61" spans="1:2" ht="16.5">
      <c r="A61" s="178"/>
      <c r="B61" s="178"/>
    </row>
    <row r="62" spans="1:2" ht="16.5">
      <c r="A62" s="178"/>
      <c r="B62" s="178"/>
    </row>
    <row r="63" spans="1:2" ht="16.5">
      <c r="A63" s="178"/>
      <c r="B63" s="178"/>
    </row>
    <row r="64" spans="1:2" ht="16.5">
      <c r="A64" s="178"/>
      <c r="B64" s="178"/>
    </row>
    <row r="65" spans="1:2" ht="16.5">
      <c r="A65" s="178"/>
      <c r="B65" s="178"/>
    </row>
    <row r="66" spans="1:2" ht="16.5">
      <c r="A66" s="178"/>
      <c r="B66" s="178"/>
    </row>
    <row r="67" spans="1:2" ht="16.5">
      <c r="A67" s="178"/>
      <c r="B67" s="178"/>
    </row>
    <row r="68" spans="1:2" ht="16.5">
      <c r="A68" s="178"/>
      <c r="B68" s="178"/>
    </row>
    <row r="69" spans="1:2" ht="16.5">
      <c r="A69" s="178"/>
      <c r="B69" s="178"/>
    </row>
    <row r="70" spans="1:2" ht="16.5">
      <c r="A70" s="178"/>
      <c r="B70" s="178"/>
    </row>
    <row r="71" spans="1:2" ht="16.5">
      <c r="A71" s="178"/>
      <c r="B71" s="178"/>
    </row>
    <row r="72" spans="1:2" ht="16.5">
      <c r="A72" s="178"/>
      <c r="B72" s="178"/>
    </row>
    <row r="73" spans="1:2" ht="16.5">
      <c r="A73" s="178"/>
      <c r="B73" s="178"/>
    </row>
    <row r="74" spans="1:2" ht="16.5">
      <c r="A74" s="178"/>
      <c r="B74" s="178"/>
    </row>
    <row r="75" spans="1:2" ht="16.5">
      <c r="A75" s="178"/>
      <c r="B75" s="178"/>
    </row>
    <row r="76" spans="1:2" ht="16.5">
      <c r="A76" s="178"/>
      <c r="B76" s="178"/>
    </row>
    <row r="77" spans="1:2" ht="16.5">
      <c r="A77" s="178"/>
      <c r="B77" s="178"/>
    </row>
    <row r="78" spans="1:2" ht="16.5">
      <c r="A78" s="178"/>
      <c r="B78" s="178"/>
    </row>
    <row r="79" spans="1:2" ht="16.5">
      <c r="A79" s="178"/>
      <c r="B79" s="178"/>
    </row>
    <row r="80" spans="1:2" ht="16.5">
      <c r="A80" s="178"/>
      <c r="B80" s="178"/>
    </row>
    <row r="81" spans="1:2" ht="16.5">
      <c r="A81" s="178"/>
      <c r="B81" s="178"/>
    </row>
    <row r="82" spans="1:2" ht="16.5">
      <c r="A82" s="178"/>
      <c r="B82" s="178"/>
    </row>
    <row r="83" spans="1:2" ht="16.5">
      <c r="A83" s="178"/>
      <c r="B83" s="178"/>
    </row>
    <row r="84" spans="1:2" ht="16.5">
      <c r="A84" s="178"/>
      <c r="B84" s="178"/>
    </row>
    <row r="85" spans="1:2" ht="16.5">
      <c r="A85" s="178"/>
      <c r="B85" s="178"/>
    </row>
    <row r="86" spans="1:2" ht="16.5">
      <c r="A86" s="178"/>
      <c r="B86" s="178"/>
    </row>
    <row r="87" spans="1:2" ht="16.5">
      <c r="A87" s="178"/>
      <c r="B87" s="178"/>
    </row>
    <row r="88" spans="1:2" ht="16.5">
      <c r="A88" s="178"/>
      <c r="B88" s="178"/>
    </row>
    <row r="89" spans="1:2" ht="16.5">
      <c r="A89" s="178"/>
      <c r="B89" s="178"/>
    </row>
    <row r="90" spans="1:2" ht="16.5">
      <c r="A90" s="178"/>
      <c r="B90" s="178"/>
    </row>
    <row r="91" spans="1:2" ht="16.5">
      <c r="A91" s="178"/>
      <c r="B91" s="178"/>
    </row>
    <row r="92" spans="1:2" ht="16.5">
      <c r="A92" s="178"/>
      <c r="B92" s="178"/>
    </row>
    <row r="93" spans="1:2" ht="16.5">
      <c r="A93" s="178"/>
      <c r="B93" s="178"/>
    </row>
    <row r="94" spans="1:2" ht="16.5">
      <c r="A94" s="178"/>
      <c r="B94" s="178"/>
    </row>
    <row r="95" spans="1:2" ht="16.5">
      <c r="A95" s="178"/>
      <c r="B95" s="178"/>
    </row>
    <row r="96" spans="1:2" ht="16.5">
      <c r="A96" s="178"/>
      <c r="B96" s="178"/>
    </row>
    <row r="97" spans="1:2" ht="16.5">
      <c r="A97" s="178"/>
      <c r="B97" s="178"/>
    </row>
    <row r="98" spans="1:2" ht="16.5">
      <c r="A98" s="178"/>
      <c r="B98" s="178"/>
    </row>
    <row r="99" spans="1:2" ht="16.5">
      <c r="A99" s="178"/>
      <c r="B99" s="178"/>
    </row>
    <row r="100" spans="1:2" ht="16.5">
      <c r="A100" s="178"/>
      <c r="B100" s="178"/>
    </row>
    <row r="101" spans="1:2" ht="16.5">
      <c r="A101" s="178"/>
      <c r="B101" s="178"/>
    </row>
    <row r="102" spans="1:2" ht="16.5">
      <c r="A102" s="178"/>
      <c r="B102" s="178"/>
    </row>
    <row r="103" spans="1:2" ht="16.5">
      <c r="A103" s="178"/>
      <c r="B103" s="178"/>
    </row>
    <row r="104" spans="1:2" ht="16.5">
      <c r="A104" s="178"/>
      <c r="B104" s="178"/>
    </row>
    <row r="105" spans="1:2" ht="16.5">
      <c r="A105" s="178"/>
      <c r="B105" s="178"/>
    </row>
    <row r="106" spans="1:2" ht="16.5">
      <c r="A106" s="178"/>
      <c r="B106" s="178"/>
    </row>
    <row r="107" spans="1:2" ht="16.5">
      <c r="A107" s="178"/>
      <c r="B107" s="178"/>
    </row>
    <row r="108" spans="1:2" ht="16.5">
      <c r="A108" s="178"/>
      <c r="B108" s="178"/>
    </row>
    <row r="109" spans="1:2" ht="16.5">
      <c r="A109" s="178"/>
      <c r="B109" s="178"/>
    </row>
    <row r="110" spans="1:2" ht="16.5">
      <c r="A110" s="178"/>
      <c r="B110" s="178"/>
    </row>
    <row r="111" spans="1:2" ht="16.5">
      <c r="A111" s="178"/>
      <c r="B111" s="178"/>
    </row>
    <row r="112" spans="1:2" ht="16.5">
      <c r="A112" s="178"/>
      <c r="B112" s="178"/>
    </row>
    <row r="113" spans="1:2" ht="16.5">
      <c r="A113" s="178"/>
      <c r="B113" s="178"/>
    </row>
    <row r="114" spans="1:2" ht="16.5">
      <c r="A114" s="178"/>
      <c r="B114" s="178"/>
    </row>
    <row r="115" spans="1:2" ht="16.5">
      <c r="A115" s="178"/>
      <c r="B115" s="178"/>
    </row>
    <row r="116" spans="1:2" ht="16.5">
      <c r="A116" s="178"/>
      <c r="B116" s="178"/>
    </row>
    <row r="117" spans="1:2" ht="16.5">
      <c r="A117" s="178"/>
      <c r="B117" s="178"/>
    </row>
    <row r="118" spans="1:2" ht="16.5">
      <c r="A118" s="178"/>
      <c r="B118" s="178"/>
    </row>
    <row r="119" spans="1:2" ht="16.5">
      <c r="A119" s="178"/>
      <c r="B119" s="178"/>
    </row>
    <row r="120" spans="1:2" ht="16.5">
      <c r="A120" s="178"/>
      <c r="B120" s="178"/>
    </row>
    <row r="121" spans="1:2" ht="16.5">
      <c r="A121" s="178"/>
      <c r="B121" s="178"/>
    </row>
    <row r="122" spans="1:2" ht="16.5">
      <c r="A122" s="178"/>
      <c r="B122" s="178"/>
    </row>
    <row r="123" spans="1:2" ht="16.5">
      <c r="A123" s="178"/>
      <c r="B123" s="178"/>
    </row>
    <row r="124" spans="1:2" ht="16.5">
      <c r="A124" s="178"/>
      <c r="B124" s="178"/>
    </row>
    <row r="125" spans="1:2" ht="16.5">
      <c r="A125" s="178"/>
      <c r="B125" s="178"/>
    </row>
    <row r="126" spans="1:2" ht="16.5">
      <c r="A126" s="178"/>
      <c r="B126" s="178"/>
    </row>
    <row r="127" spans="1:2" ht="16.5">
      <c r="A127" s="178"/>
      <c r="B127" s="178"/>
    </row>
    <row r="128" spans="1:2" ht="16.5">
      <c r="A128" s="178"/>
      <c r="B128" s="178"/>
    </row>
    <row r="129" spans="1:2" ht="16.5">
      <c r="A129" s="178"/>
      <c r="B129" s="178"/>
    </row>
    <row r="130" spans="1:2" ht="16.5">
      <c r="A130" s="178"/>
      <c r="B130" s="178"/>
    </row>
    <row r="131" spans="1:2" ht="16.5">
      <c r="A131" s="178"/>
      <c r="B131" s="178"/>
    </row>
    <row r="132" spans="1:2" ht="16.5">
      <c r="A132" s="178"/>
      <c r="B132" s="178"/>
    </row>
    <row r="133" spans="1:2" ht="16.5">
      <c r="A133" s="178"/>
      <c r="B133" s="178"/>
    </row>
    <row r="134" spans="1:2" ht="16.5">
      <c r="A134" s="178"/>
      <c r="B134" s="178"/>
    </row>
    <row r="135" spans="1:2" ht="16.5">
      <c r="A135" s="178"/>
      <c r="B135" s="178"/>
    </row>
    <row r="136" spans="1:2" ht="16.5">
      <c r="A136" s="178"/>
      <c r="B136" s="178"/>
    </row>
    <row r="137" spans="1:2" ht="16.5">
      <c r="A137" s="178"/>
      <c r="B137" s="178"/>
    </row>
    <row r="138" spans="1:2" ht="16.5">
      <c r="A138" s="178"/>
      <c r="B138" s="178"/>
    </row>
    <row r="139" spans="1:2" ht="16.5">
      <c r="A139" s="178"/>
      <c r="B139" s="178"/>
    </row>
    <row r="140" spans="1:2" ht="16.5">
      <c r="A140" s="178"/>
      <c r="B140" s="178"/>
    </row>
    <row r="141" spans="1:2" ht="16.5">
      <c r="A141" s="178"/>
      <c r="B141" s="178"/>
    </row>
    <row r="142" spans="1:2" ht="16.5">
      <c r="A142" s="178"/>
      <c r="B142" s="178"/>
    </row>
    <row r="143" spans="1:2" ht="16.5">
      <c r="A143" s="178"/>
      <c r="B143" s="178"/>
    </row>
    <row r="144" spans="1:2" ht="16.5">
      <c r="A144" s="178"/>
      <c r="B144" s="178"/>
    </row>
    <row r="145" spans="1:2" ht="16.5">
      <c r="A145" s="178"/>
      <c r="B145" s="178"/>
    </row>
    <row r="146" spans="1:2" ht="16.5">
      <c r="A146" s="178"/>
      <c r="B146" s="178"/>
    </row>
    <row r="147" spans="1:2" ht="16.5">
      <c r="A147" s="178"/>
      <c r="B147" s="178"/>
    </row>
    <row r="148" spans="1:2" ht="16.5">
      <c r="A148" s="178"/>
      <c r="B148" s="178"/>
    </row>
    <row r="149" spans="1:2" ht="16.5">
      <c r="A149" s="178"/>
      <c r="B149" s="178"/>
    </row>
    <row r="150" spans="1:2" ht="16.5">
      <c r="A150" s="178"/>
      <c r="B150" s="178"/>
    </row>
    <row r="151" spans="1:2" ht="16.5">
      <c r="A151" s="178"/>
      <c r="B151" s="178"/>
    </row>
    <row r="152" spans="1:2" ht="16.5">
      <c r="A152" s="178"/>
      <c r="B152" s="178"/>
    </row>
    <row r="153" spans="1:2" ht="16.5">
      <c r="A153" s="178"/>
      <c r="B153" s="178"/>
    </row>
    <row r="154" spans="1:2" ht="16.5">
      <c r="A154" s="178"/>
      <c r="B154" s="178"/>
    </row>
    <row r="155" spans="1:2" ht="16.5">
      <c r="A155" s="178"/>
      <c r="B155" s="178"/>
    </row>
    <row r="156" spans="1:2" ht="16.5">
      <c r="A156" s="178"/>
      <c r="B156" s="178"/>
    </row>
    <row r="157" spans="1:2" ht="16.5">
      <c r="A157" s="178"/>
      <c r="B157" s="178"/>
    </row>
    <row r="158" spans="1:2" ht="16.5">
      <c r="A158" s="178"/>
      <c r="B158" s="178"/>
    </row>
    <row r="159" spans="1:2" ht="16.5">
      <c r="A159" s="178"/>
      <c r="B159" s="178"/>
    </row>
    <row r="160" spans="1:2" ht="16.5">
      <c r="A160" s="178"/>
      <c r="B160" s="178"/>
    </row>
    <row r="161" spans="1:2" ht="16.5">
      <c r="A161" s="178"/>
      <c r="B161" s="178"/>
    </row>
    <row r="162" spans="1:2" ht="16.5">
      <c r="A162" s="178"/>
      <c r="B162" s="178"/>
    </row>
    <row r="163" spans="1:2" ht="16.5">
      <c r="A163" s="178"/>
      <c r="B163" s="178"/>
    </row>
    <row r="164" spans="1:2" ht="16.5">
      <c r="A164" s="178"/>
      <c r="B164" s="178"/>
    </row>
    <row r="165" spans="1:2" ht="16.5">
      <c r="A165" s="178"/>
      <c r="B165" s="178"/>
    </row>
    <row r="166" spans="1:2" ht="16.5">
      <c r="A166" s="178"/>
      <c r="B166" s="178"/>
    </row>
    <row r="167" spans="1:2" ht="16.5">
      <c r="A167" s="178"/>
      <c r="B167" s="178"/>
    </row>
    <row r="168" spans="1:2" ht="16.5">
      <c r="A168" s="178"/>
      <c r="B168" s="178"/>
    </row>
    <row r="169" spans="1:2" ht="16.5">
      <c r="A169" s="178"/>
      <c r="B169" s="178"/>
    </row>
    <row r="170" spans="1:2" ht="16.5">
      <c r="A170" s="178"/>
      <c r="B170" s="178"/>
    </row>
    <row r="171" spans="1:2" ht="16.5">
      <c r="A171" s="178"/>
      <c r="B171" s="178"/>
    </row>
    <row r="172" spans="1:2" ht="16.5">
      <c r="A172" s="178"/>
      <c r="B172" s="178"/>
    </row>
    <row r="173" spans="1:2" ht="16.5">
      <c r="A173" s="178"/>
      <c r="B173" s="178"/>
    </row>
    <row r="174" spans="1:2" ht="16.5">
      <c r="A174" s="178"/>
      <c r="B174" s="178"/>
    </row>
    <row r="175" spans="1:2" ht="16.5">
      <c r="A175" s="178"/>
      <c r="B175" s="178"/>
    </row>
    <row r="176" spans="1:2" ht="16.5">
      <c r="A176" s="178"/>
      <c r="B176" s="178"/>
    </row>
    <row r="177" spans="1:2" ht="16.5">
      <c r="A177" s="178"/>
      <c r="B177" s="178"/>
    </row>
    <row r="178" spans="1:2" ht="16.5">
      <c r="A178" s="178"/>
      <c r="B178" s="178"/>
    </row>
    <row r="179" spans="1:2" ht="16.5">
      <c r="A179" s="178"/>
      <c r="B179" s="178"/>
    </row>
    <row r="180" spans="1:2" ht="16.5">
      <c r="A180" s="178"/>
      <c r="B180" s="178"/>
    </row>
    <row r="181" spans="1:2" ht="16.5">
      <c r="A181" s="178"/>
      <c r="B181" s="178"/>
    </row>
    <row r="182" spans="1:2" ht="16.5">
      <c r="A182" s="178"/>
      <c r="B182" s="178"/>
    </row>
    <row r="183" spans="1:2" ht="16.5">
      <c r="A183" s="178"/>
      <c r="B183" s="178"/>
    </row>
    <row r="184" spans="1:2" ht="16.5">
      <c r="A184" s="178"/>
      <c r="B184" s="178"/>
    </row>
    <row r="185" spans="1:2" ht="16.5">
      <c r="A185" s="178"/>
      <c r="B185" s="178"/>
    </row>
    <row r="186" spans="1:2" ht="16.5">
      <c r="A186" s="178"/>
      <c r="B186" s="178"/>
    </row>
    <row r="187" spans="1:2" ht="16.5">
      <c r="A187" s="178"/>
      <c r="B187" s="178"/>
    </row>
    <row r="188" spans="1:2" ht="16.5">
      <c r="A188" s="178"/>
      <c r="B188" s="178"/>
    </row>
    <row r="189" spans="1:2" ht="16.5">
      <c r="A189" s="178"/>
      <c r="B189" s="178"/>
    </row>
    <row r="190" spans="1:2" ht="16.5">
      <c r="A190" s="178"/>
      <c r="B190" s="178"/>
    </row>
    <row r="191" spans="1:2" ht="16.5">
      <c r="A191" s="178"/>
      <c r="B191" s="178"/>
    </row>
    <row r="192" spans="1:2" ht="16.5">
      <c r="A192" s="178"/>
      <c r="B192" s="178"/>
    </row>
    <row r="193" spans="1:2" ht="16.5">
      <c r="A193" s="178"/>
      <c r="B193" s="178"/>
    </row>
    <row r="194" spans="1:2" ht="16.5">
      <c r="A194" s="178"/>
      <c r="B194" s="178"/>
    </row>
    <row r="195" spans="1:2" ht="16.5">
      <c r="A195" s="178"/>
      <c r="B195" s="178"/>
    </row>
    <row r="196" spans="1:2" ht="16.5">
      <c r="A196" s="178"/>
      <c r="B196" s="178"/>
    </row>
    <row r="197" spans="1:2" ht="16.5">
      <c r="A197" s="178"/>
      <c r="B197" s="178"/>
    </row>
    <row r="198" spans="1:2" ht="16.5">
      <c r="A198" s="178"/>
      <c r="B198" s="178"/>
    </row>
    <row r="199" spans="1:2" ht="16.5">
      <c r="A199" s="178"/>
      <c r="B199" s="178"/>
    </row>
    <row r="200" spans="1:2" ht="16.5">
      <c r="A200" s="178"/>
      <c r="B200" s="178"/>
    </row>
    <row r="201" spans="1:2" ht="16.5">
      <c r="A201" s="178"/>
      <c r="B201" s="178"/>
    </row>
    <row r="202" spans="1:2" ht="16.5">
      <c r="A202" s="178"/>
      <c r="B202" s="178"/>
    </row>
    <row r="203" spans="1:2" ht="16.5">
      <c r="A203" s="178"/>
      <c r="B203" s="178"/>
    </row>
    <row r="204" spans="1:2" ht="16.5">
      <c r="A204" s="178"/>
      <c r="B204" s="178"/>
    </row>
    <row r="205" spans="1:2" ht="16.5">
      <c r="A205" s="178"/>
      <c r="B205" s="178"/>
    </row>
    <row r="206" spans="1:2" ht="16.5">
      <c r="A206" s="178"/>
      <c r="B206" s="178"/>
    </row>
    <row r="207" spans="1:2" ht="16.5">
      <c r="A207" s="178"/>
      <c r="B207" s="178"/>
    </row>
    <row r="208" spans="1:2" ht="16.5">
      <c r="A208" s="178"/>
      <c r="B208" s="178"/>
    </row>
    <row r="209" spans="1:2" ht="16.5">
      <c r="A209" s="178"/>
      <c r="B209" s="178"/>
    </row>
    <row r="210" spans="1:2" ht="16.5">
      <c r="A210" s="178"/>
      <c r="B210" s="178"/>
    </row>
    <row r="211" spans="1:2" ht="16.5">
      <c r="A211" s="178"/>
      <c r="B211" s="178"/>
    </row>
    <row r="212" spans="1:2" ht="16.5">
      <c r="A212" s="178"/>
      <c r="B212" s="178"/>
    </row>
    <row r="213" spans="1:2" ht="16.5">
      <c r="A213" s="178"/>
      <c r="B213" s="178"/>
    </row>
    <row r="214" spans="1:2" ht="16.5">
      <c r="A214" s="178"/>
      <c r="B214" s="178"/>
    </row>
    <row r="215" spans="1:2" ht="16.5">
      <c r="A215" s="178"/>
      <c r="B215" s="178"/>
    </row>
    <row r="216" spans="1:2" ht="16.5">
      <c r="A216" s="178"/>
      <c r="B216" s="178"/>
    </row>
    <row r="217" spans="1:2" ht="16.5">
      <c r="A217" s="178"/>
      <c r="B217" s="178"/>
    </row>
    <row r="218" spans="1:2" ht="16.5">
      <c r="A218" s="178"/>
      <c r="B218" s="178"/>
    </row>
    <row r="219" spans="1:2" ht="16.5">
      <c r="A219" s="178"/>
      <c r="B219" s="178"/>
    </row>
    <row r="220" spans="1:2" ht="16.5">
      <c r="A220" s="178"/>
      <c r="B220" s="178"/>
    </row>
    <row r="221" spans="1:2" ht="16.5">
      <c r="A221" s="178"/>
      <c r="B221" s="178"/>
    </row>
    <row r="222" spans="1:2" ht="16.5">
      <c r="A222" s="178"/>
      <c r="B222" s="178"/>
    </row>
    <row r="223" spans="1:2" ht="16.5">
      <c r="A223" s="178"/>
      <c r="B223" s="178"/>
    </row>
    <row r="224" spans="1:2" ht="16.5">
      <c r="A224" s="178"/>
      <c r="B224" s="178"/>
    </row>
    <row r="225" spans="1:2" ht="16.5">
      <c r="A225" s="178"/>
      <c r="B225" s="178"/>
    </row>
    <row r="226" spans="1:2" ht="16.5">
      <c r="A226" s="178"/>
      <c r="B226" s="178"/>
    </row>
    <row r="227" spans="1:2" ht="16.5">
      <c r="A227" s="178"/>
      <c r="B227" s="178"/>
    </row>
    <row r="228" spans="1:2" ht="16.5">
      <c r="A228" s="178"/>
      <c r="B228" s="178"/>
    </row>
    <row r="229" spans="1:2" ht="16.5">
      <c r="A229" s="178"/>
      <c r="B229" s="178"/>
    </row>
    <row r="230" spans="1:2" ht="16.5">
      <c r="A230" s="178"/>
      <c r="B230" s="178"/>
    </row>
    <row r="231" spans="1:2" ht="16.5">
      <c r="A231" s="178"/>
      <c r="B231" s="178"/>
    </row>
    <row r="232" spans="1:2" ht="16.5">
      <c r="A232" s="178"/>
      <c r="B232" s="178"/>
    </row>
    <row r="233" spans="1:2" ht="16.5">
      <c r="A233" s="178"/>
      <c r="B233" s="178"/>
    </row>
    <row r="234" spans="1:2" ht="16.5">
      <c r="A234" s="178"/>
      <c r="B234" s="178"/>
    </row>
    <row r="235" spans="1:2" ht="16.5">
      <c r="A235" s="178"/>
      <c r="B235" s="178"/>
    </row>
    <row r="236" spans="1:2" ht="16.5">
      <c r="A236" s="178"/>
      <c r="B236" s="178"/>
    </row>
    <row r="237" spans="1:2" ht="16.5">
      <c r="A237" s="178"/>
      <c r="B237" s="178"/>
    </row>
    <row r="238" spans="1:2" ht="16.5">
      <c r="A238" s="178"/>
      <c r="B238" s="178"/>
    </row>
    <row r="239" spans="1:2" ht="16.5">
      <c r="A239" s="178"/>
      <c r="B239" s="178"/>
    </row>
    <row r="240" spans="1:2" ht="16.5">
      <c r="A240" s="178"/>
      <c r="B240" s="178"/>
    </row>
    <row r="241" spans="1:2" ht="16.5">
      <c r="A241" s="178"/>
      <c r="B241" s="178"/>
    </row>
    <row r="242" spans="1:2" ht="16.5">
      <c r="A242" s="178"/>
      <c r="B242" s="178"/>
    </row>
    <row r="243" spans="1:2" ht="16.5">
      <c r="A243" s="178"/>
      <c r="B243" s="178"/>
    </row>
    <row r="244" spans="1:2" ht="16.5">
      <c r="A244" s="178"/>
      <c r="B244" s="178"/>
    </row>
    <row r="245" spans="1:2" ht="16.5">
      <c r="A245" s="178"/>
      <c r="B245" s="178"/>
    </row>
    <row r="246" spans="1:2" ht="16.5">
      <c r="A246" s="178"/>
      <c r="B246" s="178"/>
    </row>
    <row r="247" spans="1:2" ht="16.5">
      <c r="A247" s="178"/>
      <c r="B247" s="178"/>
    </row>
    <row r="248" spans="1:2" ht="16.5">
      <c r="A248" s="178"/>
      <c r="B248" s="178"/>
    </row>
    <row r="249" spans="1:2" ht="16.5">
      <c r="A249" s="178"/>
      <c r="B249" s="178"/>
    </row>
    <row r="250" spans="1:2" ht="16.5">
      <c r="A250" s="178"/>
      <c r="B250" s="178"/>
    </row>
    <row r="251" spans="1:2" ht="16.5">
      <c r="A251" s="178"/>
      <c r="B251" s="178"/>
    </row>
    <row r="252" spans="1:2" ht="16.5">
      <c r="A252" s="178"/>
      <c r="B252" s="178"/>
    </row>
    <row r="253" spans="1:2" ht="16.5">
      <c r="A253" s="178"/>
      <c r="B253" s="178"/>
    </row>
    <row r="254" spans="1:2" ht="16.5">
      <c r="A254" s="178"/>
      <c r="B254" s="178"/>
    </row>
    <row r="255" spans="1:2" ht="16.5">
      <c r="A255" s="178"/>
      <c r="B255" s="178"/>
    </row>
    <row r="256" spans="1:2" ht="16.5">
      <c r="A256" s="178"/>
      <c r="B256" s="178"/>
    </row>
    <row r="257" spans="1:2" ht="16.5">
      <c r="A257" s="178"/>
      <c r="B257" s="178"/>
    </row>
    <row r="258" spans="1:2" ht="16.5">
      <c r="A258" s="178"/>
      <c r="B258" s="178"/>
    </row>
    <row r="259" spans="1:2" ht="16.5">
      <c r="A259" s="178"/>
      <c r="B259" s="178"/>
    </row>
    <row r="260" spans="1:2" ht="16.5">
      <c r="A260" s="178"/>
      <c r="B260" s="178"/>
    </row>
    <row r="261" spans="1:2" ht="16.5">
      <c r="A261" s="178"/>
      <c r="B261" s="178"/>
    </row>
    <row r="262" spans="1:2" ht="16.5">
      <c r="A262" s="178"/>
      <c r="B262" s="178"/>
    </row>
    <row r="263" spans="1:2" ht="16.5">
      <c r="A263" s="178"/>
      <c r="B263" s="178"/>
    </row>
    <row r="264" spans="1:2" ht="16.5">
      <c r="A264" s="178"/>
      <c r="B264" s="178"/>
    </row>
    <row r="265" spans="1:2" ht="16.5">
      <c r="A265" s="178"/>
      <c r="B265" s="178"/>
    </row>
    <row r="266" spans="1:2" ht="16.5">
      <c r="A266" s="178"/>
      <c r="B266" s="178"/>
    </row>
    <row r="267" spans="1:2" ht="16.5">
      <c r="A267" s="178"/>
      <c r="B267" s="178"/>
    </row>
    <row r="268" spans="1:2" ht="16.5">
      <c r="A268" s="178"/>
      <c r="B268" s="178"/>
    </row>
    <row r="269" spans="1:2" ht="16.5">
      <c r="A269" s="178"/>
      <c r="B269" s="178"/>
    </row>
  </sheetData>
  <sheetProtection/>
  <mergeCells count="4">
    <mergeCell ref="C52:E52"/>
    <mergeCell ref="C45:E45"/>
    <mergeCell ref="C46:E46"/>
    <mergeCell ref="C47:E47"/>
  </mergeCells>
  <printOptions/>
  <pageMargins left="1" right="0.25" top="0.5" bottom="0.5" header="0.25" footer="0.25"/>
  <pageSetup horizontalDpi="600" verticalDpi="600" orientation="portrait" paperSize="9" scale="85" r:id="rId1"/>
  <headerFooter alignWithMargins="0">
    <oddFooter>&amp;R&amp;8Trang 2/2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2"/>
  <sheetViews>
    <sheetView zoomScalePageLayoutView="0" workbookViewId="0" topLeftCell="A1">
      <selection activeCell="A6" sqref="A6:H6"/>
    </sheetView>
  </sheetViews>
  <sheetFormatPr defaultColWidth="8.796875" defaultRowHeight="15"/>
  <cols>
    <col min="1" max="1" width="3.8984375" style="3" customWidth="1"/>
    <col min="2" max="2" width="47.3984375" style="3" customWidth="1"/>
    <col min="3" max="3" width="5" style="15" customWidth="1"/>
    <col min="4" max="4" width="6.5" style="15" customWidth="1"/>
    <col min="5" max="5" width="14.59765625" style="329" customWidth="1"/>
    <col min="6" max="6" width="13.59765625" style="20" customWidth="1"/>
    <col min="7" max="7" width="13.69921875" style="20" customWidth="1"/>
    <col min="8" max="8" width="13.59765625" style="20" customWidth="1"/>
    <col min="9" max="16384" width="9" style="3" customWidth="1"/>
  </cols>
  <sheetData>
    <row r="1" spans="1:7" ht="15.75">
      <c r="A1" s="20" t="s">
        <v>206</v>
      </c>
      <c r="G1" s="208" t="s">
        <v>296</v>
      </c>
    </row>
    <row r="2" spans="1:7" ht="14.25">
      <c r="A2" s="20" t="s">
        <v>225</v>
      </c>
      <c r="G2" s="208" t="s">
        <v>294</v>
      </c>
    </row>
    <row r="3" ht="14.25">
      <c r="G3" s="208" t="s">
        <v>295</v>
      </c>
    </row>
    <row r="4" spans="1:8" ht="15.75">
      <c r="A4" s="545" t="s">
        <v>692</v>
      </c>
      <c r="B4" s="545"/>
      <c r="C4" s="545"/>
      <c r="D4" s="545"/>
      <c r="E4" s="545"/>
      <c r="F4" s="545"/>
      <c r="G4" s="545"/>
      <c r="H4" s="545"/>
    </row>
    <row r="5" spans="1:8" ht="20.25" customHeight="1">
      <c r="A5" s="545" t="s">
        <v>688</v>
      </c>
      <c r="B5" s="545"/>
      <c r="C5" s="545"/>
      <c r="D5" s="545"/>
      <c r="E5" s="545"/>
      <c r="F5" s="545"/>
      <c r="G5" s="545"/>
      <c r="H5" s="545"/>
    </row>
    <row r="6" spans="1:8" ht="20.25" customHeight="1">
      <c r="A6" s="545" t="s">
        <v>331</v>
      </c>
      <c r="B6" s="545"/>
      <c r="C6" s="545"/>
      <c r="D6" s="545"/>
      <c r="E6" s="545"/>
      <c r="F6" s="545"/>
      <c r="G6" s="545"/>
      <c r="H6" s="545"/>
    </row>
    <row r="7" spans="1:8" ht="18.75" customHeight="1">
      <c r="A7" s="538" t="s">
        <v>332</v>
      </c>
      <c r="B7" s="538"/>
      <c r="C7" s="538"/>
      <c r="D7" s="538"/>
      <c r="E7" s="538"/>
      <c r="F7" s="538"/>
      <c r="G7" s="538"/>
      <c r="H7" s="538"/>
    </row>
    <row r="8" spans="2:8" ht="14.25">
      <c r="B8" s="53"/>
      <c r="C8" s="53"/>
      <c r="D8" s="53"/>
      <c r="E8" s="257"/>
      <c r="F8" s="257"/>
      <c r="G8" s="257"/>
      <c r="H8" s="257" t="s">
        <v>299</v>
      </c>
    </row>
    <row r="9" ht="17.25" customHeight="1"/>
    <row r="10" spans="1:8" ht="32.25" customHeight="1">
      <c r="A10" s="539" t="s">
        <v>174</v>
      </c>
      <c r="B10" s="539" t="s">
        <v>184</v>
      </c>
      <c r="C10" s="543" t="s">
        <v>122</v>
      </c>
      <c r="D10" s="543" t="s">
        <v>298</v>
      </c>
      <c r="E10" s="549" t="s">
        <v>330</v>
      </c>
      <c r="F10" s="550"/>
      <c r="G10" s="541" t="s">
        <v>21</v>
      </c>
      <c r="H10" s="542"/>
    </row>
    <row r="11" spans="1:8" ht="15.75">
      <c r="A11" s="540"/>
      <c r="B11" s="540"/>
      <c r="C11" s="544"/>
      <c r="D11" s="544"/>
      <c r="E11" s="326" t="s">
        <v>349</v>
      </c>
      <c r="F11" s="480" t="s">
        <v>350</v>
      </c>
      <c r="G11" s="481" t="s">
        <v>349</v>
      </c>
      <c r="H11" s="481" t="s">
        <v>350</v>
      </c>
    </row>
    <row r="12" spans="1:8" s="340" customFormat="1" ht="14.25">
      <c r="A12" s="504"/>
      <c r="B12" s="504">
        <v>1</v>
      </c>
      <c r="C12" s="504">
        <v>2</v>
      </c>
      <c r="D12" s="504">
        <v>3</v>
      </c>
      <c r="E12" s="505" t="s">
        <v>697</v>
      </c>
      <c r="F12" s="506">
        <v>5</v>
      </c>
      <c r="G12" s="506">
        <v>6</v>
      </c>
      <c r="H12" s="506" t="s">
        <v>64</v>
      </c>
    </row>
    <row r="13" spans="1:8" s="5" customFormat="1" ht="19.5" customHeight="1">
      <c r="A13" s="9">
        <v>1</v>
      </c>
      <c r="B13" s="9" t="s">
        <v>114</v>
      </c>
      <c r="C13" s="31" t="s">
        <v>185</v>
      </c>
      <c r="D13" s="32" t="s">
        <v>242</v>
      </c>
      <c r="E13" s="106">
        <v>92271830315</v>
      </c>
      <c r="F13" s="18">
        <v>91815963687</v>
      </c>
      <c r="G13" s="106">
        <v>92271830315</v>
      </c>
      <c r="H13" s="18">
        <v>91815963687</v>
      </c>
    </row>
    <row r="14" spans="1:8" s="5" customFormat="1" ht="19.5" customHeight="1">
      <c r="A14" s="9">
        <v>2</v>
      </c>
      <c r="B14" s="9" t="s">
        <v>118</v>
      </c>
      <c r="C14" s="31" t="s">
        <v>186</v>
      </c>
      <c r="D14" s="32" t="s">
        <v>243</v>
      </c>
      <c r="E14" s="106">
        <v>24146232</v>
      </c>
      <c r="F14" s="18">
        <v>106800242</v>
      </c>
      <c r="G14" s="106">
        <v>24146232</v>
      </c>
      <c r="H14" s="18">
        <v>106800242</v>
      </c>
    </row>
    <row r="15" spans="1:8" s="5" customFormat="1" ht="19.5" customHeight="1">
      <c r="A15" s="9">
        <v>3</v>
      </c>
      <c r="B15" s="9" t="s">
        <v>115</v>
      </c>
      <c r="C15" s="32">
        <v>10</v>
      </c>
      <c r="D15" s="32" t="s">
        <v>244</v>
      </c>
      <c r="E15" s="290">
        <v>92247684083</v>
      </c>
      <c r="F15" s="290">
        <v>91709163445</v>
      </c>
      <c r="G15" s="290">
        <v>92247684083</v>
      </c>
      <c r="H15" s="290">
        <v>91709163445</v>
      </c>
    </row>
    <row r="16" spans="1:8" ht="19.5" customHeight="1">
      <c r="A16" s="16">
        <v>4</v>
      </c>
      <c r="B16" s="9" t="s">
        <v>187</v>
      </c>
      <c r="C16" s="32">
        <v>11</v>
      </c>
      <c r="D16" s="32" t="s">
        <v>245</v>
      </c>
      <c r="E16" s="106">
        <v>73347935557</v>
      </c>
      <c r="F16" s="18">
        <v>63602117005</v>
      </c>
      <c r="G16" s="106">
        <v>73347935557</v>
      </c>
      <c r="H16" s="18">
        <v>63602117005</v>
      </c>
    </row>
    <row r="17" spans="1:8" s="5" customFormat="1" ht="19.5" customHeight="1">
      <c r="A17" s="9">
        <v>5</v>
      </c>
      <c r="B17" s="9" t="s">
        <v>116</v>
      </c>
      <c r="C17" s="32">
        <v>20</v>
      </c>
      <c r="D17" s="32"/>
      <c r="E17" s="290">
        <v>18899748526</v>
      </c>
      <c r="F17" s="290">
        <v>28107046440</v>
      </c>
      <c r="G17" s="290">
        <v>18899748526</v>
      </c>
      <c r="H17" s="290">
        <v>28107046440</v>
      </c>
    </row>
    <row r="18" spans="1:8" s="5" customFormat="1" ht="19.5" customHeight="1">
      <c r="A18" s="9">
        <v>6</v>
      </c>
      <c r="B18" s="9" t="s">
        <v>190</v>
      </c>
      <c r="C18" s="32">
        <v>21</v>
      </c>
      <c r="D18" s="32" t="s">
        <v>246</v>
      </c>
      <c r="E18" s="106">
        <v>3931830492</v>
      </c>
      <c r="F18" s="18">
        <v>2943850957</v>
      </c>
      <c r="G18" s="106">
        <v>3931830492</v>
      </c>
      <c r="H18" s="18">
        <v>2943850957</v>
      </c>
    </row>
    <row r="19" spans="1:8" s="5" customFormat="1" ht="19.5" customHeight="1">
      <c r="A19" s="9">
        <v>7</v>
      </c>
      <c r="B19" s="9" t="s">
        <v>117</v>
      </c>
      <c r="C19" s="32">
        <v>22</v>
      </c>
      <c r="D19" s="32" t="s">
        <v>247</v>
      </c>
      <c r="E19" s="106">
        <v>1720048320</v>
      </c>
      <c r="F19" s="18">
        <v>2716556575</v>
      </c>
      <c r="G19" s="106">
        <v>1720048320</v>
      </c>
      <c r="H19" s="18">
        <v>2716556575</v>
      </c>
    </row>
    <row r="20" spans="1:8" s="5" customFormat="1" ht="19.5" customHeight="1">
      <c r="A20" s="9"/>
      <c r="B20" s="16" t="s">
        <v>191</v>
      </c>
      <c r="C20" s="33">
        <v>23</v>
      </c>
      <c r="D20" s="84"/>
      <c r="E20" s="106">
        <v>809034507</v>
      </c>
      <c r="F20" s="18">
        <v>326428921</v>
      </c>
      <c r="G20" s="106">
        <v>809034507</v>
      </c>
      <c r="H20" s="18">
        <v>326428921</v>
      </c>
    </row>
    <row r="21" spans="1:8" ht="19.5" customHeight="1">
      <c r="A21" s="9">
        <v>8</v>
      </c>
      <c r="B21" s="9" t="s">
        <v>188</v>
      </c>
      <c r="C21" s="32">
        <v>24</v>
      </c>
      <c r="D21" s="94"/>
      <c r="E21" s="106">
        <v>2718391598</v>
      </c>
      <c r="F21" s="18">
        <v>2524885130</v>
      </c>
      <c r="G21" s="106">
        <v>2718391598</v>
      </c>
      <c r="H21" s="18">
        <v>2524885130</v>
      </c>
    </row>
    <row r="22" spans="1:8" ht="19.5" customHeight="1">
      <c r="A22" s="9">
        <v>9</v>
      </c>
      <c r="B22" s="9" t="s">
        <v>189</v>
      </c>
      <c r="C22" s="32">
        <v>25</v>
      </c>
      <c r="D22" s="94"/>
      <c r="E22" s="106">
        <v>9862649351</v>
      </c>
      <c r="F22" s="18">
        <v>17058792594</v>
      </c>
      <c r="G22" s="106">
        <v>9862649351</v>
      </c>
      <c r="H22" s="18">
        <v>17058792594</v>
      </c>
    </row>
    <row r="23" spans="1:8" s="5" customFormat="1" ht="19.5" customHeight="1">
      <c r="A23" s="9">
        <v>10</v>
      </c>
      <c r="B23" s="9" t="s">
        <v>192</v>
      </c>
      <c r="C23" s="32">
        <v>30</v>
      </c>
      <c r="D23" s="94"/>
      <c r="E23" s="290">
        <v>8530489749</v>
      </c>
      <c r="F23" s="290">
        <v>8750663098</v>
      </c>
      <c r="G23" s="290">
        <v>8530489749</v>
      </c>
      <c r="H23" s="290">
        <v>8750663098</v>
      </c>
    </row>
    <row r="24" spans="1:8" ht="19.5" customHeight="1">
      <c r="A24" s="9">
        <v>11</v>
      </c>
      <c r="B24" s="9" t="s">
        <v>193</v>
      </c>
      <c r="C24" s="32">
        <v>31</v>
      </c>
      <c r="D24" s="32"/>
      <c r="E24" s="106">
        <v>191923526</v>
      </c>
      <c r="F24" s="18">
        <v>0</v>
      </c>
      <c r="G24" s="106">
        <v>191923526</v>
      </c>
      <c r="H24" s="18">
        <v>0</v>
      </c>
    </row>
    <row r="25" spans="1:8" ht="19.5" customHeight="1">
      <c r="A25" s="9">
        <v>12</v>
      </c>
      <c r="B25" s="9" t="s">
        <v>194</v>
      </c>
      <c r="C25" s="32">
        <v>32</v>
      </c>
      <c r="D25" s="32"/>
      <c r="E25" s="106">
        <v>1103328</v>
      </c>
      <c r="F25" s="18">
        <v>0</v>
      </c>
      <c r="G25" s="106">
        <v>1103328</v>
      </c>
      <c r="H25" s="18">
        <v>0</v>
      </c>
    </row>
    <row r="26" spans="1:8" ht="19.5" customHeight="1">
      <c r="A26" s="9">
        <v>13</v>
      </c>
      <c r="B26" s="9" t="s">
        <v>195</v>
      </c>
      <c r="C26" s="33">
        <v>40</v>
      </c>
      <c r="D26" s="33"/>
      <c r="E26" s="290">
        <v>190820198</v>
      </c>
      <c r="F26" s="290">
        <v>0</v>
      </c>
      <c r="G26" s="290">
        <v>190820198</v>
      </c>
      <c r="H26" s="290">
        <v>0</v>
      </c>
    </row>
    <row r="27" spans="1:8" s="21" customFormat="1" ht="19.5" customHeight="1">
      <c r="A27" s="87">
        <v>14</v>
      </c>
      <c r="B27" s="87" t="s">
        <v>230</v>
      </c>
      <c r="C27" s="85">
        <v>50</v>
      </c>
      <c r="D27" s="85"/>
      <c r="E27" s="290">
        <v>8721309947</v>
      </c>
      <c r="F27" s="290">
        <v>8750663098</v>
      </c>
      <c r="G27" s="290">
        <v>8721309947</v>
      </c>
      <c r="H27" s="290">
        <v>8750663098</v>
      </c>
    </row>
    <row r="28" spans="1:8" s="21" customFormat="1" ht="19.5" customHeight="1" hidden="1">
      <c r="A28" s="87"/>
      <c r="B28" s="92" t="s">
        <v>284</v>
      </c>
      <c r="C28" s="85"/>
      <c r="D28" s="85"/>
      <c r="E28" s="106">
        <v>100176200</v>
      </c>
      <c r="F28" s="18">
        <v>102759000</v>
      </c>
      <c r="G28" s="106">
        <v>100176200</v>
      </c>
      <c r="H28" s="18">
        <v>102759000</v>
      </c>
    </row>
    <row r="29" spans="1:8" s="21" customFormat="1" ht="19.5" customHeight="1" hidden="1">
      <c r="A29" s="87"/>
      <c r="B29" s="92" t="s">
        <v>554</v>
      </c>
      <c r="C29" s="85"/>
      <c r="D29" s="85"/>
      <c r="E29" s="106">
        <v>0</v>
      </c>
      <c r="F29" s="18">
        <v>0</v>
      </c>
      <c r="G29" s="106">
        <v>0</v>
      </c>
      <c r="H29" s="18">
        <v>0</v>
      </c>
    </row>
    <row r="30" spans="1:8" s="21" customFormat="1" ht="19.5" customHeight="1" hidden="1">
      <c r="A30" s="87"/>
      <c r="B30" s="92" t="s">
        <v>583</v>
      </c>
      <c r="C30" s="85"/>
      <c r="D30" s="85"/>
      <c r="E30" s="106">
        <v>0</v>
      </c>
      <c r="F30" s="18">
        <v>1049972396</v>
      </c>
      <c r="G30" s="106">
        <v>0</v>
      </c>
      <c r="H30" s="18">
        <v>1049972396</v>
      </c>
    </row>
    <row r="31" spans="1:8" s="21" customFormat="1" ht="19.5" customHeight="1" hidden="1">
      <c r="A31" s="87"/>
      <c r="B31" s="92" t="s">
        <v>107</v>
      </c>
      <c r="C31" s="85"/>
      <c r="D31" s="85"/>
      <c r="E31" s="106">
        <v>0</v>
      </c>
      <c r="F31" s="18">
        <v>7000000</v>
      </c>
      <c r="G31" s="106">
        <v>0</v>
      </c>
      <c r="H31" s="18">
        <v>7000000</v>
      </c>
    </row>
    <row r="32" spans="1:8" s="21" customFormat="1" ht="19.5" customHeight="1" hidden="1">
      <c r="A32" s="87"/>
      <c r="B32" s="92" t="s">
        <v>600</v>
      </c>
      <c r="C32" s="85"/>
      <c r="D32" s="85"/>
      <c r="E32" s="106">
        <v>0</v>
      </c>
      <c r="F32" s="18">
        <v>43829000</v>
      </c>
      <c r="G32" s="106">
        <v>0</v>
      </c>
      <c r="H32" s="18">
        <v>43829000</v>
      </c>
    </row>
    <row r="33" spans="1:8" s="21" customFormat="1" ht="19.5" customHeight="1" hidden="1">
      <c r="A33" s="87"/>
      <c r="B33" s="92" t="s">
        <v>204</v>
      </c>
      <c r="C33" s="85"/>
      <c r="D33" s="85"/>
      <c r="E33" s="106">
        <v>0</v>
      </c>
      <c r="F33" s="18">
        <v>0</v>
      </c>
      <c r="G33" s="106">
        <v>0</v>
      </c>
      <c r="H33" s="18">
        <v>0</v>
      </c>
    </row>
    <row r="34" spans="1:8" s="21" customFormat="1" ht="19.5" customHeight="1" hidden="1">
      <c r="A34" s="87"/>
      <c r="B34" s="92" t="s">
        <v>351</v>
      </c>
      <c r="C34" s="17"/>
      <c r="D34" s="85"/>
      <c r="E34" s="106">
        <v>0</v>
      </c>
      <c r="F34" s="18">
        <v>1102876866</v>
      </c>
      <c r="G34" s="106">
        <v>0</v>
      </c>
      <c r="H34" s="18">
        <v>1102876866</v>
      </c>
    </row>
    <row r="35" spans="1:8" s="21" customFormat="1" ht="19.5" customHeight="1" hidden="1">
      <c r="A35" s="87"/>
      <c r="B35" s="92" t="s">
        <v>420</v>
      </c>
      <c r="C35" s="17"/>
      <c r="D35" s="85"/>
      <c r="E35" s="106">
        <v>0</v>
      </c>
      <c r="F35" s="18">
        <v>0</v>
      </c>
      <c r="G35" s="106">
        <v>0</v>
      </c>
      <c r="H35" s="18">
        <v>0</v>
      </c>
    </row>
    <row r="36" spans="1:8" s="203" customFormat="1" ht="19.5" customHeight="1" hidden="1">
      <c r="A36" s="201"/>
      <c r="B36" s="204" t="s">
        <v>285</v>
      </c>
      <c r="C36" s="200"/>
      <c r="D36" s="202"/>
      <c r="E36" s="206">
        <v>8821486147</v>
      </c>
      <c r="F36" s="206">
        <v>6649743836</v>
      </c>
      <c r="G36" s="206">
        <v>8821486147</v>
      </c>
      <c r="H36" s="206">
        <v>6649743836</v>
      </c>
    </row>
    <row r="37" spans="1:8" ht="19.5" customHeight="1">
      <c r="A37" s="9">
        <v>15</v>
      </c>
      <c r="B37" s="9" t="s">
        <v>231</v>
      </c>
      <c r="C37" s="33">
        <v>51</v>
      </c>
      <c r="D37" s="33" t="s">
        <v>248</v>
      </c>
      <c r="E37" s="290">
        <v>1917623091</v>
      </c>
      <c r="F37" s="18">
        <v>1779955011</v>
      </c>
      <c r="G37" s="290">
        <v>1917623091</v>
      </c>
      <c r="H37" s="18">
        <v>1779955011</v>
      </c>
    </row>
    <row r="38" spans="1:8" ht="19.5" customHeight="1">
      <c r="A38" s="9">
        <v>16</v>
      </c>
      <c r="B38" s="9" t="s">
        <v>237</v>
      </c>
      <c r="C38" s="33">
        <v>52</v>
      </c>
      <c r="D38" s="33"/>
      <c r="E38" s="106">
        <v>0</v>
      </c>
      <c r="F38" s="18">
        <v>0</v>
      </c>
      <c r="G38" s="106">
        <v>0</v>
      </c>
      <c r="H38" s="18">
        <v>0</v>
      </c>
    </row>
    <row r="39" spans="1:8" ht="19.5" customHeight="1">
      <c r="A39" s="9">
        <v>17</v>
      </c>
      <c r="B39" s="9" t="s">
        <v>65</v>
      </c>
      <c r="C39" s="33">
        <v>53</v>
      </c>
      <c r="D39" s="33"/>
      <c r="E39" s="106">
        <v>575496891</v>
      </c>
      <c r="F39" s="18">
        <v>867838762</v>
      </c>
      <c r="G39" s="106">
        <v>575496891</v>
      </c>
      <c r="H39" s="18">
        <v>867838762</v>
      </c>
    </row>
    <row r="40" spans="1:8" ht="19.5" customHeight="1">
      <c r="A40" s="9">
        <v>18</v>
      </c>
      <c r="B40" s="9" t="s">
        <v>552</v>
      </c>
      <c r="C40" s="33">
        <v>54</v>
      </c>
      <c r="D40" s="33"/>
      <c r="E40" s="106">
        <v>1342126200</v>
      </c>
      <c r="F40" s="18">
        <v>912116249</v>
      </c>
      <c r="G40" s="106">
        <v>1342126200</v>
      </c>
      <c r="H40" s="18">
        <v>912116249</v>
      </c>
    </row>
    <row r="41" spans="1:8" ht="19.5" customHeight="1">
      <c r="A41" s="11">
        <v>19</v>
      </c>
      <c r="B41" s="11" t="s">
        <v>685</v>
      </c>
      <c r="C41" s="341">
        <v>60</v>
      </c>
      <c r="D41" s="341"/>
      <c r="E41" s="507">
        <v>7379183747</v>
      </c>
      <c r="F41" s="507">
        <v>7838546849</v>
      </c>
      <c r="G41" s="507">
        <v>7379183747</v>
      </c>
      <c r="H41" s="507">
        <v>7838546849</v>
      </c>
    </row>
    <row r="42" spans="1:8" s="5" customFormat="1" ht="15.75" hidden="1">
      <c r="A42" s="14">
        <v>20</v>
      </c>
      <c r="B42" s="14" t="s">
        <v>234</v>
      </c>
      <c r="C42" s="503">
        <v>70</v>
      </c>
      <c r="D42" s="93"/>
      <c r="E42" s="105"/>
      <c r="F42" s="105"/>
      <c r="G42" s="105"/>
      <c r="H42" s="105"/>
    </row>
    <row r="43" spans="1:8" s="5" customFormat="1" ht="15.75" hidden="1">
      <c r="A43" s="9"/>
      <c r="B43" s="9" t="s">
        <v>241</v>
      </c>
      <c r="C43" s="33"/>
      <c r="D43" s="32"/>
      <c r="E43" s="106"/>
      <c r="F43" s="106"/>
      <c r="G43" s="106"/>
      <c r="H43" s="106"/>
    </row>
    <row r="44" ht="14.25" hidden="1"/>
    <row r="45" ht="14.25" hidden="1"/>
    <row r="46" spans="1:8" ht="15.75" hidden="1">
      <c r="A46" s="11"/>
      <c r="B46" s="11"/>
      <c r="C46" s="341"/>
      <c r="D46" s="341"/>
      <c r="E46" s="342">
        <v>0</v>
      </c>
      <c r="F46" s="342"/>
      <c r="G46" s="342"/>
      <c r="H46" s="342"/>
    </row>
    <row r="47" spans="2:7" ht="14.25">
      <c r="B47" s="3" t="s">
        <v>94</v>
      </c>
      <c r="F47" s="330"/>
      <c r="G47" s="330"/>
    </row>
    <row r="48" spans="7:8" ht="14.25" hidden="1">
      <c r="G48" s="323" t="s">
        <v>402</v>
      </c>
      <c r="H48" s="205"/>
    </row>
    <row r="49" spans="2:8" ht="15.75" hidden="1">
      <c r="B49" s="3" t="s">
        <v>695</v>
      </c>
      <c r="C49" s="5"/>
      <c r="G49" s="484" t="s">
        <v>716</v>
      </c>
      <c r="H49" s="482"/>
    </row>
    <row r="50" spans="2:8" ht="14.25" hidden="1">
      <c r="B50" s="6"/>
      <c r="F50" s="294"/>
      <c r="G50" s="294"/>
      <c r="H50" s="294"/>
    </row>
    <row r="51" spans="2:6" ht="14.25" hidden="1">
      <c r="B51" s="6"/>
      <c r="F51" s="329"/>
    </row>
    <row r="52" spans="2:6" ht="14.25" hidden="1">
      <c r="B52" s="6"/>
      <c r="F52" s="329"/>
    </row>
    <row r="53" ht="14.25" hidden="1">
      <c r="F53" s="329"/>
    </row>
    <row r="54" ht="14.25" hidden="1">
      <c r="F54" s="329"/>
    </row>
    <row r="55" ht="14.25" hidden="1">
      <c r="F55" s="329"/>
    </row>
    <row r="56" spans="2:8" ht="14.25" hidden="1">
      <c r="B56" s="3" t="s">
        <v>628</v>
      </c>
      <c r="C56" s="3"/>
      <c r="E56" s="289"/>
      <c r="F56" s="289"/>
      <c r="G56" s="289" t="s">
        <v>694</v>
      </c>
      <c r="H56" s="289"/>
    </row>
    <row r="57" spans="3:8" ht="14.25">
      <c r="C57" s="3"/>
      <c r="E57" s="289"/>
      <c r="F57" s="289"/>
      <c r="G57" s="289"/>
      <c r="H57" s="289"/>
    </row>
    <row r="58" spans="1:8" ht="16.5">
      <c r="A58" s="37"/>
      <c r="B58" s="24"/>
      <c r="C58" s="24"/>
      <c r="D58" s="197"/>
      <c r="E58" s="197"/>
      <c r="F58" s="548" t="s">
        <v>534</v>
      </c>
      <c r="G58" s="548"/>
      <c r="H58" s="548"/>
    </row>
    <row r="59" spans="1:8" ht="17.25">
      <c r="A59" s="261" t="s">
        <v>255</v>
      </c>
      <c r="B59" s="236"/>
      <c r="C59" s="236" t="s">
        <v>689</v>
      </c>
      <c r="D59" s="260"/>
      <c r="E59" s="510"/>
      <c r="F59" s="546" t="s">
        <v>690</v>
      </c>
      <c r="G59" s="546"/>
      <c r="H59" s="546"/>
    </row>
    <row r="60" spans="1:6" ht="17.25">
      <c r="A60" s="261"/>
      <c r="B60" s="24"/>
      <c r="C60" s="263"/>
      <c r="D60" s="24"/>
      <c r="E60" s="235"/>
      <c r="F60" s="235"/>
    </row>
    <row r="61" spans="1:6" ht="16.5">
      <c r="A61" s="36"/>
      <c r="B61" s="24"/>
      <c r="C61" s="24"/>
      <c r="D61" s="24"/>
      <c r="E61" s="24"/>
      <c r="F61" s="24"/>
    </row>
    <row r="62" spans="1:6" ht="16.5">
      <c r="A62" s="36"/>
      <c r="B62" s="24"/>
      <c r="C62" s="24"/>
      <c r="D62" s="24"/>
      <c r="E62" s="24"/>
      <c r="F62" s="24"/>
    </row>
    <row r="63" spans="1:6" ht="16.5">
      <c r="A63" s="36"/>
      <c r="B63" s="24"/>
      <c r="C63" s="24"/>
      <c r="D63" s="24"/>
      <c r="E63" s="24"/>
      <c r="F63" s="24"/>
    </row>
    <row r="64" spans="1:8" s="343" customFormat="1" ht="16.5">
      <c r="A64" s="107" t="s">
        <v>256</v>
      </c>
      <c r="B64" s="24"/>
      <c r="C64" s="24" t="s">
        <v>257</v>
      </c>
      <c r="D64" s="24"/>
      <c r="E64" s="235"/>
      <c r="F64" s="547" t="s">
        <v>691</v>
      </c>
      <c r="G64" s="547"/>
      <c r="H64" s="547"/>
    </row>
    <row r="65" spans="3:8" s="343" customFormat="1" ht="14.25">
      <c r="C65" s="96"/>
      <c r="D65" s="96"/>
      <c r="E65" s="324"/>
      <c r="F65" s="234"/>
      <c r="G65" s="234"/>
      <c r="H65" s="234"/>
    </row>
    <row r="66" spans="3:8" s="343" customFormat="1" ht="14.25">
      <c r="C66" s="96"/>
      <c r="D66" s="96"/>
      <c r="E66" s="324"/>
      <c r="F66" s="234"/>
      <c r="G66" s="234"/>
      <c r="H66" s="234"/>
    </row>
    <row r="67" spans="3:8" s="343" customFormat="1" ht="14.25">
      <c r="C67" s="96"/>
      <c r="D67" s="96"/>
      <c r="E67" s="324"/>
      <c r="F67" s="234"/>
      <c r="G67" s="234"/>
      <c r="H67" s="234"/>
    </row>
    <row r="68" spans="3:8" s="343" customFormat="1" ht="14.25">
      <c r="C68" s="96"/>
      <c r="D68" s="96"/>
      <c r="E68" s="324"/>
      <c r="F68" s="234"/>
      <c r="G68" s="234"/>
      <c r="H68" s="234"/>
    </row>
    <row r="69" spans="3:8" s="343" customFormat="1" ht="14.25">
      <c r="C69" s="96"/>
      <c r="D69" s="96"/>
      <c r="E69" s="324"/>
      <c r="F69" s="234"/>
      <c r="G69" s="234"/>
      <c r="H69" s="234"/>
    </row>
    <row r="70" spans="3:8" s="343" customFormat="1" ht="14.25">
      <c r="C70" s="96"/>
      <c r="D70" s="96"/>
      <c r="E70" s="324"/>
      <c r="F70" s="234"/>
      <c r="G70" s="234"/>
      <c r="H70" s="234"/>
    </row>
    <row r="71" spans="3:8" s="343" customFormat="1" ht="14.25">
      <c r="C71" s="96"/>
      <c r="D71" s="96"/>
      <c r="E71" s="324"/>
      <c r="F71" s="234"/>
      <c r="G71" s="234"/>
      <c r="H71" s="234"/>
    </row>
    <row r="72" spans="3:8" s="343" customFormat="1" ht="14.25">
      <c r="C72" s="96"/>
      <c r="D72" s="96"/>
      <c r="E72" s="324"/>
      <c r="F72" s="234"/>
      <c r="G72" s="234"/>
      <c r="H72" s="234"/>
    </row>
    <row r="73" spans="3:8" s="343" customFormat="1" ht="14.25">
      <c r="C73" s="96"/>
      <c r="D73" s="96"/>
      <c r="E73" s="324"/>
      <c r="F73" s="234"/>
      <c r="G73" s="234"/>
      <c r="H73" s="234"/>
    </row>
    <row r="74" spans="3:8" s="343" customFormat="1" ht="14.25">
      <c r="C74" s="96"/>
      <c r="D74" s="96"/>
      <c r="E74" s="324"/>
      <c r="F74" s="234"/>
      <c r="G74" s="234"/>
      <c r="H74" s="234"/>
    </row>
    <row r="75" spans="3:8" s="343" customFormat="1" ht="14.25">
      <c r="C75" s="96"/>
      <c r="D75" s="96"/>
      <c r="E75" s="324"/>
      <c r="F75" s="234"/>
      <c r="G75" s="234"/>
      <c r="H75" s="234"/>
    </row>
    <row r="76" spans="3:8" s="343" customFormat="1" ht="14.25">
      <c r="C76" s="96"/>
      <c r="D76" s="96"/>
      <c r="E76" s="324"/>
      <c r="F76" s="234"/>
      <c r="G76" s="234"/>
      <c r="H76" s="234"/>
    </row>
    <row r="77" spans="3:8" s="343" customFormat="1" ht="14.25">
      <c r="C77" s="96"/>
      <c r="D77" s="96"/>
      <c r="E77" s="324"/>
      <c r="F77" s="234"/>
      <c r="G77" s="234"/>
      <c r="H77" s="234"/>
    </row>
    <row r="78" spans="3:8" s="343" customFormat="1" ht="14.25">
      <c r="C78" s="96"/>
      <c r="D78" s="96"/>
      <c r="E78" s="324"/>
      <c r="F78" s="234"/>
      <c r="G78" s="234"/>
      <c r="H78" s="234"/>
    </row>
    <row r="79" spans="3:8" s="343" customFormat="1" ht="14.25">
      <c r="C79" s="96"/>
      <c r="D79" s="96"/>
      <c r="E79" s="324"/>
      <c r="F79" s="234"/>
      <c r="G79" s="234"/>
      <c r="H79" s="234"/>
    </row>
    <row r="80" spans="3:8" s="343" customFormat="1" ht="14.25">
      <c r="C80" s="96"/>
      <c r="D80" s="96"/>
      <c r="E80" s="324"/>
      <c r="F80" s="234"/>
      <c r="G80" s="234"/>
      <c r="H80" s="234"/>
    </row>
    <row r="81" spans="3:8" s="343" customFormat="1" ht="14.25">
      <c r="C81" s="96"/>
      <c r="D81" s="96"/>
      <c r="E81" s="324"/>
      <c r="F81" s="234"/>
      <c r="G81" s="234"/>
      <c r="H81" s="234"/>
    </row>
    <row r="82" spans="3:8" s="343" customFormat="1" ht="14.25">
      <c r="C82" s="96"/>
      <c r="D82" s="96"/>
      <c r="E82" s="324"/>
      <c r="F82" s="234"/>
      <c r="G82" s="234"/>
      <c r="H82" s="234"/>
    </row>
    <row r="83" spans="1:6" ht="14.25">
      <c r="A83" s="343"/>
      <c r="B83" s="343"/>
      <c r="C83" s="96"/>
      <c r="D83" s="96"/>
      <c r="E83" s="324"/>
      <c r="F83" s="234"/>
    </row>
    <row r="84" spans="1:6" ht="14.25">
      <c r="A84" s="343"/>
      <c r="B84" s="343"/>
      <c r="C84" s="96"/>
      <c r="D84" s="96"/>
      <c r="E84" s="324"/>
      <c r="F84" s="234"/>
    </row>
    <row r="85" spans="1:6" ht="14.25">
      <c r="A85" s="343"/>
      <c r="B85" s="343"/>
      <c r="C85" s="96"/>
      <c r="D85" s="96"/>
      <c r="E85" s="324"/>
      <c r="F85" s="234"/>
    </row>
    <row r="86" spans="1:6" ht="14.25">
      <c r="A86" s="343"/>
      <c r="B86" s="343"/>
      <c r="C86" s="96"/>
      <c r="D86" s="96"/>
      <c r="E86" s="324"/>
      <c r="F86" s="234"/>
    </row>
    <row r="87" spans="1:6" ht="14.25">
      <c r="A87" s="343"/>
      <c r="B87" s="343"/>
      <c r="C87" s="96"/>
      <c r="D87" s="96"/>
      <c r="E87" s="324"/>
      <c r="F87" s="234"/>
    </row>
    <row r="88" spans="1:6" ht="14.25">
      <c r="A88" s="343"/>
      <c r="B88" s="343"/>
      <c r="C88" s="96"/>
      <c r="D88" s="96"/>
      <c r="E88" s="324"/>
      <c r="F88" s="234"/>
    </row>
    <row r="89" spans="1:6" ht="14.25">
      <c r="A89" s="343"/>
      <c r="B89" s="343"/>
      <c r="C89" s="96"/>
      <c r="D89" s="96"/>
      <c r="E89" s="324"/>
      <c r="F89" s="234"/>
    </row>
    <row r="90" spans="1:6" ht="14.25">
      <c r="A90" s="343"/>
      <c r="B90" s="343"/>
      <c r="C90" s="96"/>
      <c r="D90" s="96"/>
      <c r="E90" s="324"/>
      <c r="F90" s="234"/>
    </row>
    <row r="91" spans="1:6" ht="14.25">
      <c r="A91" s="343"/>
      <c r="B91" s="343"/>
      <c r="C91" s="96"/>
      <c r="D91" s="96"/>
      <c r="E91" s="324"/>
      <c r="F91" s="234"/>
    </row>
    <row r="92" spans="1:6" ht="14.25">
      <c r="A92" s="343"/>
      <c r="B92" s="343"/>
      <c r="C92" s="96"/>
      <c r="D92" s="96"/>
      <c r="E92" s="324"/>
      <c r="F92" s="234"/>
    </row>
    <row r="93" spans="1:6" ht="14.25">
      <c r="A93" s="343"/>
      <c r="B93" s="343"/>
      <c r="C93" s="96"/>
      <c r="D93" s="96"/>
      <c r="E93" s="324"/>
      <c r="F93" s="234"/>
    </row>
    <row r="94" spans="1:6" ht="14.25">
      <c r="A94" s="343"/>
      <c r="B94" s="343"/>
      <c r="C94" s="96"/>
      <c r="D94" s="96"/>
      <c r="E94" s="324"/>
      <c r="F94" s="234"/>
    </row>
    <row r="95" spans="1:6" ht="14.25">
      <c r="A95" s="343"/>
      <c r="B95" s="343"/>
      <c r="C95" s="96"/>
      <c r="D95" s="96"/>
      <c r="E95" s="324"/>
      <c r="F95" s="234"/>
    </row>
    <row r="96" spans="1:6" ht="14.25">
      <c r="A96" s="343"/>
      <c r="B96" s="343"/>
      <c r="C96" s="96"/>
      <c r="D96" s="96"/>
      <c r="E96" s="324"/>
      <c r="F96" s="234"/>
    </row>
    <row r="97" spans="1:6" ht="14.25">
      <c r="A97" s="343"/>
      <c r="B97" s="343"/>
      <c r="C97" s="96"/>
      <c r="D97" s="96"/>
      <c r="E97" s="324"/>
      <c r="F97" s="234"/>
    </row>
    <row r="98" spans="1:6" ht="14.25">
      <c r="A98" s="343"/>
      <c r="B98" s="343"/>
      <c r="C98" s="96"/>
      <c r="D98" s="96"/>
      <c r="E98" s="324"/>
      <c r="F98" s="234"/>
    </row>
    <row r="99" spans="1:6" ht="14.25">
      <c r="A99" s="343"/>
      <c r="B99" s="343"/>
      <c r="C99" s="96"/>
      <c r="D99" s="96"/>
      <c r="E99" s="324"/>
      <c r="F99" s="234"/>
    </row>
    <row r="100" spans="1:6" ht="14.25">
      <c r="A100" s="343"/>
      <c r="B100" s="343"/>
      <c r="C100" s="96"/>
      <c r="D100" s="96"/>
      <c r="E100" s="324"/>
      <c r="F100" s="234"/>
    </row>
    <row r="101" spans="1:6" ht="14.25">
      <c r="A101" s="343"/>
      <c r="B101" s="343"/>
      <c r="C101" s="96"/>
      <c r="D101" s="96"/>
      <c r="E101" s="324"/>
      <c r="F101" s="234"/>
    </row>
    <row r="102" spans="1:6" ht="14.25">
      <c r="A102" s="343"/>
      <c r="B102" s="343"/>
      <c r="C102" s="96"/>
      <c r="D102" s="96"/>
      <c r="E102" s="324"/>
      <c r="F102" s="234"/>
    </row>
    <row r="103" spans="1:6" ht="14.25">
      <c r="A103" s="343"/>
      <c r="B103" s="343"/>
      <c r="C103" s="96"/>
      <c r="D103" s="96"/>
      <c r="E103" s="324"/>
      <c r="F103" s="234"/>
    </row>
    <row r="104" spans="1:6" ht="14.25">
      <c r="A104" s="343"/>
      <c r="B104" s="343"/>
      <c r="C104" s="96"/>
      <c r="D104" s="96"/>
      <c r="E104" s="324"/>
      <c r="F104" s="234"/>
    </row>
    <row r="105" spans="1:6" ht="14.25">
      <c r="A105" s="343"/>
      <c r="B105" s="343"/>
      <c r="C105" s="96"/>
      <c r="D105" s="96"/>
      <c r="E105" s="324"/>
      <c r="F105" s="234"/>
    </row>
    <row r="106" spans="1:6" ht="14.25">
      <c r="A106" s="343"/>
      <c r="B106" s="343"/>
      <c r="C106" s="96"/>
      <c r="D106" s="96"/>
      <c r="E106" s="324"/>
      <c r="F106" s="234"/>
    </row>
    <row r="107" spans="1:6" ht="14.25">
      <c r="A107" s="343"/>
      <c r="B107" s="343"/>
      <c r="C107" s="96"/>
      <c r="D107" s="96"/>
      <c r="E107" s="324"/>
      <c r="F107" s="234"/>
    </row>
    <row r="108" spans="1:6" ht="14.25">
      <c r="A108" s="343"/>
      <c r="B108" s="343"/>
      <c r="C108" s="96"/>
      <c r="D108" s="96"/>
      <c r="E108" s="324"/>
      <c r="F108" s="234"/>
    </row>
    <row r="109" spans="1:6" ht="14.25">
      <c r="A109" s="343"/>
      <c r="B109" s="343"/>
      <c r="C109" s="96"/>
      <c r="D109" s="96"/>
      <c r="E109" s="324"/>
      <c r="F109" s="234"/>
    </row>
    <row r="110" spans="1:6" ht="14.25">
      <c r="A110" s="343"/>
      <c r="B110" s="343"/>
      <c r="C110" s="96"/>
      <c r="D110" s="96"/>
      <c r="E110" s="324"/>
      <c r="F110" s="234"/>
    </row>
    <row r="111" spans="1:6" ht="14.25">
      <c r="A111" s="343"/>
      <c r="B111" s="343"/>
      <c r="C111" s="96"/>
      <c r="D111" s="96"/>
      <c r="E111" s="324"/>
      <c r="F111" s="234"/>
    </row>
    <row r="112" spans="1:6" ht="14.25">
      <c r="A112" s="343"/>
      <c r="B112" s="343"/>
      <c r="C112" s="96"/>
      <c r="D112" s="96"/>
      <c r="E112" s="324"/>
      <c r="F112" s="234"/>
    </row>
    <row r="113" spans="1:6" ht="14.25">
      <c r="A113" s="343"/>
      <c r="B113" s="343"/>
      <c r="C113" s="96"/>
      <c r="D113" s="96"/>
      <c r="E113" s="324"/>
      <c r="F113" s="234"/>
    </row>
    <row r="114" spans="1:6" ht="14.25">
      <c r="A114" s="343"/>
      <c r="B114" s="343"/>
      <c r="C114" s="96"/>
      <c r="D114" s="96"/>
      <c r="E114" s="324"/>
      <c r="F114" s="234"/>
    </row>
    <row r="115" spans="1:6" ht="14.25">
      <c r="A115" s="343"/>
      <c r="B115" s="343"/>
      <c r="C115" s="96"/>
      <c r="D115" s="96"/>
      <c r="E115" s="324"/>
      <c r="F115" s="234"/>
    </row>
    <row r="116" spans="1:6" ht="14.25">
      <c r="A116" s="343"/>
      <c r="B116" s="343"/>
      <c r="C116" s="96"/>
      <c r="D116" s="96"/>
      <c r="E116" s="324"/>
      <c r="F116" s="234"/>
    </row>
    <row r="117" spans="1:6" ht="14.25">
      <c r="A117" s="343"/>
      <c r="B117" s="343"/>
      <c r="C117" s="96"/>
      <c r="D117" s="96"/>
      <c r="E117" s="324"/>
      <c r="F117" s="234"/>
    </row>
    <row r="118" spans="1:6" ht="14.25">
      <c r="A118" s="343"/>
      <c r="B118" s="343"/>
      <c r="C118" s="96"/>
      <c r="D118" s="96"/>
      <c r="E118" s="324"/>
      <c r="F118" s="234"/>
    </row>
    <row r="119" spans="1:6" ht="14.25">
      <c r="A119" s="343"/>
      <c r="B119" s="343"/>
      <c r="C119" s="96"/>
      <c r="D119" s="96"/>
      <c r="E119" s="324"/>
      <c r="F119" s="234"/>
    </row>
    <row r="120" spans="1:6" ht="14.25">
      <c r="A120" s="343"/>
      <c r="B120" s="343"/>
      <c r="C120" s="96"/>
      <c r="D120" s="96"/>
      <c r="E120" s="324"/>
      <c r="F120" s="234"/>
    </row>
    <row r="121" spans="1:6" ht="14.25">
      <c r="A121" s="343"/>
      <c r="B121" s="343"/>
      <c r="C121" s="96"/>
      <c r="D121" s="96"/>
      <c r="E121" s="324"/>
      <c r="F121" s="234"/>
    </row>
    <row r="122" spans="1:6" ht="14.25">
      <c r="A122" s="343"/>
      <c r="B122" s="343"/>
      <c r="C122" s="96"/>
      <c r="D122" s="96"/>
      <c r="E122" s="324"/>
      <c r="F122" s="234"/>
    </row>
    <row r="123" spans="1:6" ht="14.25">
      <c r="A123" s="343"/>
      <c r="B123" s="343"/>
      <c r="C123" s="96"/>
      <c r="D123" s="96"/>
      <c r="E123" s="324"/>
      <c r="F123" s="234"/>
    </row>
    <row r="124" spans="1:6" ht="14.25">
      <c r="A124" s="343"/>
      <c r="B124" s="343"/>
      <c r="C124" s="96"/>
      <c r="D124" s="96"/>
      <c r="E124" s="324"/>
      <c r="F124" s="234"/>
    </row>
    <row r="125" spans="1:6" ht="14.25">
      <c r="A125" s="343"/>
      <c r="B125" s="343"/>
      <c r="C125" s="96"/>
      <c r="D125" s="96"/>
      <c r="E125" s="324"/>
      <c r="F125" s="234"/>
    </row>
    <row r="126" spans="1:6" ht="14.25">
      <c r="A126" s="343"/>
      <c r="B126" s="343"/>
      <c r="C126" s="96"/>
      <c r="D126" s="96"/>
      <c r="E126" s="324"/>
      <c r="F126" s="234"/>
    </row>
    <row r="127" spans="1:6" ht="14.25">
      <c r="A127" s="343"/>
      <c r="B127" s="343"/>
      <c r="C127" s="96"/>
      <c r="D127" s="96"/>
      <c r="E127" s="324"/>
      <c r="F127" s="234"/>
    </row>
    <row r="128" spans="1:6" ht="14.25">
      <c r="A128" s="343"/>
      <c r="B128" s="343"/>
      <c r="C128" s="96"/>
      <c r="D128" s="96"/>
      <c r="E128" s="324"/>
      <c r="F128" s="234"/>
    </row>
    <row r="129" spans="1:6" ht="14.25">
      <c r="A129" s="343"/>
      <c r="B129" s="343"/>
      <c r="C129" s="96"/>
      <c r="D129" s="96"/>
      <c r="E129" s="324"/>
      <c r="F129" s="234"/>
    </row>
    <row r="130" spans="1:6" ht="14.25">
      <c r="A130" s="343"/>
      <c r="B130" s="343"/>
      <c r="C130" s="96"/>
      <c r="D130" s="96"/>
      <c r="E130" s="324"/>
      <c r="F130" s="234"/>
    </row>
    <row r="131" spans="1:6" ht="14.25">
      <c r="A131" s="343"/>
      <c r="B131" s="343"/>
      <c r="C131" s="96"/>
      <c r="D131" s="96"/>
      <c r="E131" s="324"/>
      <c r="F131" s="234"/>
    </row>
    <row r="132" spans="1:6" ht="14.25">
      <c r="A132" s="343"/>
      <c r="B132" s="343"/>
      <c r="C132" s="96"/>
      <c r="D132" s="96"/>
      <c r="E132" s="324"/>
      <c r="F132" s="234"/>
    </row>
    <row r="133" spans="1:6" ht="14.25">
      <c r="A133" s="343"/>
      <c r="B133" s="343"/>
      <c r="C133" s="96"/>
      <c r="D133" s="96"/>
      <c r="E133" s="324"/>
      <c r="F133" s="234"/>
    </row>
    <row r="134" spans="1:6" ht="14.25">
      <c r="A134" s="343"/>
      <c r="B134" s="343"/>
      <c r="C134" s="96"/>
      <c r="D134" s="96"/>
      <c r="E134" s="324"/>
      <c r="F134" s="234"/>
    </row>
    <row r="135" spans="1:6" ht="14.25">
      <c r="A135" s="343"/>
      <c r="B135" s="343"/>
      <c r="C135" s="96"/>
      <c r="D135" s="96"/>
      <c r="E135" s="324"/>
      <c r="F135" s="234"/>
    </row>
    <row r="136" spans="1:6" ht="14.25">
      <c r="A136" s="343"/>
      <c r="B136" s="343"/>
      <c r="C136" s="96"/>
      <c r="D136" s="96"/>
      <c r="E136" s="324"/>
      <c r="F136" s="234"/>
    </row>
    <row r="137" spans="1:6" ht="14.25">
      <c r="A137" s="343"/>
      <c r="B137" s="343"/>
      <c r="C137" s="96"/>
      <c r="D137" s="96"/>
      <c r="E137" s="324"/>
      <c r="F137" s="234"/>
    </row>
    <row r="138" spans="1:6" ht="14.25">
      <c r="A138" s="343"/>
      <c r="B138" s="343"/>
      <c r="C138" s="96"/>
      <c r="D138" s="96"/>
      <c r="E138" s="324"/>
      <c r="F138" s="234"/>
    </row>
    <row r="139" spans="1:6" ht="14.25">
      <c r="A139" s="343"/>
      <c r="B139" s="343"/>
      <c r="C139" s="96"/>
      <c r="D139" s="96"/>
      <c r="E139" s="324"/>
      <c r="F139" s="234"/>
    </row>
    <row r="140" spans="1:6" ht="14.25">
      <c r="A140" s="343"/>
      <c r="B140" s="343"/>
      <c r="C140" s="96"/>
      <c r="D140" s="96"/>
      <c r="E140" s="324"/>
      <c r="F140" s="234"/>
    </row>
    <row r="141" spans="1:6" ht="14.25">
      <c r="A141" s="343"/>
      <c r="B141" s="343"/>
      <c r="C141" s="96"/>
      <c r="D141" s="96"/>
      <c r="E141" s="324"/>
      <c r="F141" s="234"/>
    </row>
    <row r="142" spans="1:6" ht="14.25">
      <c r="A142" s="343"/>
      <c r="B142" s="343"/>
      <c r="C142" s="96"/>
      <c r="D142" s="96"/>
      <c r="E142" s="324"/>
      <c r="F142" s="234"/>
    </row>
    <row r="143" spans="1:6" ht="14.25">
      <c r="A143" s="343"/>
      <c r="B143" s="343"/>
      <c r="C143" s="96"/>
      <c r="D143" s="96"/>
      <c r="E143" s="324"/>
      <c r="F143" s="234"/>
    </row>
    <row r="144" spans="1:6" ht="14.25">
      <c r="A144" s="343"/>
      <c r="B144" s="343"/>
      <c r="C144" s="96"/>
      <c r="D144" s="96"/>
      <c r="E144" s="324"/>
      <c r="F144" s="234"/>
    </row>
    <row r="145" spans="1:6" ht="14.25">
      <c r="A145" s="343"/>
      <c r="B145" s="343"/>
      <c r="C145" s="96"/>
      <c r="D145" s="96"/>
      <c r="E145" s="324"/>
      <c r="F145" s="234"/>
    </row>
    <row r="146" spans="1:6" ht="14.25">
      <c r="A146" s="343"/>
      <c r="B146" s="343"/>
      <c r="C146" s="96"/>
      <c r="D146" s="96"/>
      <c r="E146" s="324"/>
      <c r="F146" s="234"/>
    </row>
    <row r="147" spans="1:6" ht="14.25">
      <c r="A147" s="343"/>
      <c r="B147" s="343"/>
      <c r="C147" s="96"/>
      <c r="D147" s="96"/>
      <c r="E147" s="324"/>
      <c r="F147" s="234"/>
    </row>
    <row r="148" spans="1:6" ht="14.25">
      <c r="A148" s="343"/>
      <c r="B148" s="343"/>
      <c r="C148" s="96"/>
      <c r="D148" s="96"/>
      <c r="E148" s="324"/>
      <c r="F148" s="234"/>
    </row>
    <row r="149" spans="1:6" ht="14.25">
      <c r="A149" s="343"/>
      <c r="B149" s="343"/>
      <c r="C149" s="96"/>
      <c r="D149" s="96"/>
      <c r="E149" s="324"/>
      <c r="F149" s="234"/>
    </row>
    <row r="150" spans="1:6" ht="14.25">
      <c r="A150" s="343"/>
      <c r="B150" s="343"/>
      <c r="C150" s="96"/>
      <c r="D150" s="96"/>
      <c r="E150" s="324"/>
      <c r="F150" s="234"/>
    </row>
    <row r="151" spans="1:6" ht="14.25">
      <c r="A151" s="343"/>
      <c r="B151" s="343"/>
      <c r="C151" s="96"/>
      <c r="D151" s="96"/>
      <c r="E151" s="324"/>
      <c r="F151" s="234"/>
    </row>
    <row r="152" spans="1:6" ht="14.25">
      <c r="A152" s="343"/>
      <c r="B152" s="343"/>
      <c r="C152" s="96"/>
      <c r="D152" s="96"/>
      <c r="E152" s="324"/>
      <c r="F152" s="234"/>
    </row>
    <row r="153" spans="1:6" ht="14.25">
      <c r="A153" s="343"/>
      <c r="B153" s="343"/>
      <c r="C153" s="96"/>
      <c r="D153" s="96"/>
      <c r="E153" s="324"/>
      <c r="F153" s="234"/>
    </row>
    <row r="154" spans="1:6" ht="14.25">
      <c r="A154" s="343"/>
      <c r="B154" s="343"/>
      <c r="C154" s="96"/>
      <c r="D154" s="96"/>
      <c r="E154" s="324"/>
      <c r="F154" s="234"/>
    </row>
    <row r="155" spans="1:6" ht="14.25">
      <c r="A155" s="343"/>
      <c r="B155" s="343"/>
      <c r="C155" s="96"/>
      <c r="D155" s="96"/>
      <c r="E155" s="324"/>
      <c r="F155" s="234"/>
    </row>
    <row r="156" spans="1:6" ht="14.25">
      <c r="A156" s="343"/>
      <c r="B156" s="343"/>
      <c r="C156" s="96"/>
      <c r="D156" s="96"/>
      <c r="E156" s="324"/>
      <c r="F156" s="234"/>
    </row>
    <row r="157" spans="1:6" ht="14.25">
      <c r="A157" s="343"/>
      <c r="B157" s="343"/>
      <c r="C157" s="96"/>
      <c r="D157" s="96"/>
      <c r="E157" s="324"/>
      <c r="F157" s="234"/>
    </row>
    <row r="158" spans="1:6" ht="14.25">
      <c r="A158" s="343"/>
      <c r="B158" s="343"/>
      <c r="C158" s="96"/>
      <c r="D158" s="96"/>
      <c r="E158" s="324"/>
      <c r="F158" s="234"/>
    </row>
    <row r="159" spans="1:6" ht="14.25">
      <c r="A159" s="343"/>
      <c r="B159" s="343"/>
      <c r="C159" s="96"/>
      <c r="D159" s="96"/>
      <c r="E159" s="324"/>
      <c r="F159" s="234"/>
    </row>
    <row r="160" spans="1:6" ht="14.25">
      <c r="A160" s="343"/>
      <c r="B160" s="343"/>
      <c r="C160" s="96"/>
      <c r="D160" s="96"/>
      <c r="E160" s="324"/>
      <c r="F160" s="234"/>
    </row>
    <row r="161" spans="1:6" ht="14.25">
      <c r="A161" s="343"/>
      <c r="B161" s="343"/>
      <c r="C161" s="96"/>
      <c r="D161" s="96"/>
      <c r="E161" s="324"/>
      <c r="F161" s="234"/>
    </row>
    <row r="162" spans="1:6" ht="14.25">
      <c r="A162" s="343"/>
      <c r="B162" s="343"/>
      <c r="C162" s="96"/>
      <c r="D162" s="96"/>
      <c r="E162" s="324"/>
      <c r="F162" s="234"/>
    </row>
    <row r="163" spans="1:6" ht="14.25">
      <c r="A163" s="343"/>
      <c r="B163" s="343"/>
      <c r="C163" s="96"/>
      <c r="D163" s="96"/>
      <c r="E163" s="324"/>
      <c r="F163" s="234"/>
    </row>
    <row r="164" spans="1:6" ht="14.25">
      <c r="A164" s="343"/>
      <c r="B164" s="343"/>
      <c r="C164" s="96"/>
      <c r="D164" s="96"/>
      <c r="E164" s="324"/>
      <c r="F164" s="234"/>
    </row>
    <row r="165" spans="1:6" ht="14.25">
      <c r="A165" s="343"/>
      <c r="B165" s="343"/>
      <c r="C165" s="96"/>
      <c r="D165" s="96"/>
      <c r="E165" s="324"/>
      <c r="F165" s="234"/>
    </row>
    <row r="166" spans="1:6" ht="14.25">
      <c r="A166" s="343"/>
      <c r="B166" s="343"/>
      <c r="C166" s="96"/>
      <c r="D166" s="96"/>
      <c r="E166" s="324"/>
      <c r="F166" s="234"/>
    </row>
    <row r="167" spans="1:6" ht="14.25">
      <c r="A167" s="343"/>
      <c r="B167" s="343"/>
      <c r="C167" s="96"/>
      <c r="D167" s="96"/>
      <c r="E167" s="324"/>
      <c r="F167" s="234"/>
    </row>
    <row r="168" spans="1:6" ht="14.25">
      <c r="A168" s="343"/>
      <c r="B168" s="343"/>
      <c r="C168" s="96"/>
      <c r="D168" s="96"/>
      <c r="E168" s="324"/>
      <c r="F168" s="234"/>
    </row>
    <row r="169" spans="1:6" ht="14.25">
      <c r="A169" s="343"/>
      <c r="B169" s="343"/>
      <c r="C169" s="96"/>
      <c r="D169" s="96"/>
      <c r="E169" s="324"/>
      <c r="F169" s="234"/>
    </row>
    <row r="170" spans="1:6" ht="14.25">
      <c r="A170" s="343"/>
      <c r="B170" s="343"/>
      <c r="C170" s="96"/>
      <c r="D170" s="96"/>
      <c r="E170" s="324"/>
      <c r="F170" s="234"/>
    </row>
    <row r="171" spans="1:6" ht="14.25">
      <c r="A171" s="343"/>
      <c r="B171" s="343"/>
      <c r="C171" s="96"/>
      <c r="D171" s="96"/>
      <c r="E171" s="324"/>
      <c r="F171" s="234"/>
    </row>
    <row r="172" spans="1:6" ht="14.25">
      <c r="A172" s="343"/>
      <c r="B172" s="343"/>
      <c r="C172" s="96"/>
      <c r="D172" s="96"/>
      <c r="E172" s="324"/>
      <c r="F172" s="234"/>
    </row>
    <row r="173" spans="1:6" ht="14.25">
      <c r="A173" s="343"/>
      <c r="B173" s="343"/>
      <c r="C173" s="96"/>
      <c r="D173" s="96"/>
      <c r="E173" s="324"/>
      <c r="F173" s="234"/>
    </row>
    <row r="174" spans="1:6" ht="14.25">
      <c r="A174" s="343"/>
      <c r="B174" s="343"/>
      <c r="C174" s="96"/>
      <c r="D174" s="96"/>
      <c r="E174" s="324"/>
      <c r="F174" s="234"/>
    </row>
    <row r="175" spans="1:6" ht="14.25">
      <c r="A175" s="343"/>
      <c r="B175" s="343"/>
      <c r="C175" s="96"/>
      <c r="D175" s="96"/>
      <c r="E175" s="324"/>
      <c r="F175" s="234"/>
    </row>
    <row r="176" spans="1:6" ht="14.25">
      <c r="A176" s="343"/>
      <c r="B176" s="343"/>
      <c r="C176" s="96"/>
      <c r="D176" s="96"/>
      <c r="E176" s="324"/>
      <c r="F176" s="234"/>
    </row>
    <row r="177" spans="1:6" ht="14.25">
      <c r="A177" s="343"/>
      <c r="B177" s="343"/>
      <c r="C177" s="96"/>
      <c r="D177" s="96"/>
      <c r="E177" s="324"/>
      <c r="F177" s="234"/>
    </row>
    <row r="178" spans="1:6" ht="14.25">
      <c r="A178" s="343"/>
      <c r="B178" s="343"/>
      <c r="C178" s="96"/>
      <c r="D178" s="96"/>
      <c r="E178" s="324"/>
      <c r="F178" s="234"/>
    </row>
    <row r="179" spans="1:6" ht="14.25">
      <c r="A179" s="343"/>
      <c r="B179" s="343"/>
      <c r="C179" s="96"/>
      <c r="D179" s="96"/>
      <c r="E179" s="324"/>
      <c r="F179" s="234"/>
    </row>
    <row r="180" spans="1:6" ht="14.25">
      <c r="A180" s="343"/>
      <c r="B180" s="343"/>
      <c r="C180" s="96"/>
      <c r="D180" s="96"/>
      <c r="E180" s="324"/>
      <c r="F180" s="234"/>
    </row>
    <row r="181" spans="1:6" ht="14.25">
      <c r="A181" s="343"/>
      <c r="B181" s="343"/>
      <c r="C181" s="96"/>
      <c r="D181" s="96"/>
      <c r="E181" s="324"/>
      <c r="F181" s="234"/>
    </row>
    <row r="182" spans="1:6" ht="14.25">
      <c r="A182" s="343"/>
      <c r="B182" s="343"/>
      <c r="C182" s="96"/>
      <c r="D182" s="96"/>
      <c r="E182" s="324"/>
      <c r="F182" s="234"/>
    </row>
    <row r="183" spans="1:6" ht="14.25">
      <c r="A183" s="343"/>
      <c r="B183" s="343"/>
      <c r="C183" s="96"/>
      <c r="D183" s="96"/>
      <c r="E183" s="324"/>
      <c r="F183" s="234"/>
    </row>
    <row r="184" spans="1:6" ht="14.25">
      <c r="A184" s="343"/>
      <c r="B184" s="343"/>
      <c r="C184" s="96"/>
      <c r="D184" s="96"/>
      <c r="E184" s="324"/>
      <c r="F184" s="234"/>
    </row>
    <row r="185" spans="1:6" ht="14.25">
      <c r="A185" s="343"/>
      <c r="B185" s="343"/>
      <c r="C185" s="96"/>
      <c r="D185" s="96"/>
      <c r="E185" s="324"/>
      <c r="F185" s="234"/>
    </row>
    <row r="186" spans="1:6" ht="14.25">
      <c r="A186" s="343"/>
      <c r="B186" s="343"/>
      <c r="C186" s="96"/>
      <c r="D186" s="96"/>
      <c r="E186" s="324"/>
      <c r="F186" s="234"/>
    </row>
    <row r="187" spans="1:6" ht="14.25">
      <c r="A187" s="343"/>
      <c r="B187" s="343"/>
      <c r="C187" s="96"/>
      <c r="D187" s="96"/>
      <c r="E187" s="324"/>
      <c r="F187" s="234"/>
    </row>
    <row r="188" spans="1:6" ht="14.25">
      <c r="A188" s="343"/>
      <c r="B188" s="343"/>
      <c r="C188" s="96"/>
      <c r="D188" s="96"/>
      <c r="E188" s="324"/>
      <c r="F188" s="234"/>
    </row>
    <row r="189" spans="1:6" ht="14.25">
      <c r="A189" s="343"/>
      <c r="B189" s="343"/>
      <c r="C189" s="96"/>
      <c r="D189" s="96"/>
      <c r="E189" s="324"/>
      <c r="F189" s="234"/>
    </row>
    <row r="190" spans="1:6" ht="14.25">
      <c r="A190" s="343"/>
      <c r="B190" s="343"/>
      <c r="C190" s="96"/>
      <c r="D190" s="96"/>
      <c r="E190" s="324"/>
      <c r="F190" s="234"/>
    </row>
    <row r="191" spans="1:6" ht="14.25">
      <c r="A191" s="343"/>
      <c r="B191" s="343"/>
      <c r="C191" s="96"/>
      <c r="D191" s="96"/>
      <c r="E191" s="324"/>
      <c r="F191" s="234"/>
    </row>
    <row r="192" spans="1:6" ht="14.25">
      <c r="A192" s="343"/>
      <c r="B192" s="343"/>
      <c r="C192" s="96"/>
      <c r="D192" s="96"/>
      <c r="E192" s="324"/>
      <c r="F192" s="234"/>
    </row>
    <row r="193" spans="1:6" ht="14.25">
      <c r="A193" s="343"/>
      <c r="B193" s="343"/>
      <c r="C193" s="96"/>
      <c r="D193" s="96"/>
      <c r="E193" s="324"/>
      <c r="F193" s="234"/>
    </row>
    <row r="194" spans="1:6" ht="14.25">
      <c r="A194" s="343"/>
      <c r="B194" s="343"/>
      <c r="C194" s="96"/>
      <c r="D194" s="96"/>
      <c r="E194" s="324"/>
      <c r="F194" s="234"/>
    </row>
    <row r="195" spans="1:6" ht="14.25">
      <c r="A195" s="343"/>
      <c r="B195" s="343"/>
      <c r="C195" s="96"/>
      <c r="D195" s="96"/>
      <c r="E195" s="324"/>
      <c r="F195" s="234"/>
    </row>
    <row r="196" spans="1:6" ht="14.25">
      <c r="A196" s="343"/>
      <c r="B196" s="343"/>
      <c r="C196" s="96"/>
      <c r="D196" s="96"/>
      <c r="E196" s="324"/>
      <c r="F196" s="234"/>
    </row>
    <row r="197" spans="1:6" ht="14.25">
      <c r="A197" s="343"/>
      <c r="B197" s="343"/>
      <c r="C197" s="96"/>
      <c r="D197" s="96"/>
      <c r="E197" s="324"/>
      <c r="F197" s="234"/>
    </row>
    <row r="198" spans="1:6" ht="14.25">
      <c r="A198" s="343"/>
      <c r="B198" s="343"/>
      <c r="C198" s="96"/>
      <c r="D198" s="96"/>
      <c r="E198" s="324"/>
      <c r="F198" s="234"/>
    </row>
    <row r="199" spans="1:6" ht="14.25">
      <c r="A199" s="343"/>
      <c r="B199" s="343"/>
      <c r="C199" s="96"/>
      <c r="D199" s="96"/>
      <c r="E199" s="324"/>
      <c r="F199" s="234"/>
    </row>
    <row r="200" spans="1:6" ht="14.25">
      <c r="A200" s="343"/>
      <c r="B200" s="343"/>
      <c r="C200" s="96"/>
      <c r="D200" s="96"/>
      <c r="E200" s="324"/>
      <c r="F200" s="234"/>
    </row>
    <row r="201" spans="1:6" ht="14.25">
      <c r="A201" s="343"/>
      <c r="B201" s="343"/>
      <c r="C201" s="96"/>
      <c r="D201" s="96"/>
      <c r="E201" s="324"/>
      <c r="F201" s="234"/>
    </row>
    <row r="202" spans="1:6" ht="14.25">
      <c r="A202" s="343"/>
      <c r="B202" s="343"/>
      <c r="C202" s="96"/>
      <c r="D202" s="96"/>
      <c r="E202" s="324"/>
      <c r="F202" s="234"/>
    </row>
    <row r="203" spans="1:6" ht="14.25">
      <c r="A203" s="343"/>
      <c r="B203" s="343"/>
      <c r="C203" s="96"/>
      <c r="D203" s="96"/>
      <c r="E203" s="324"/>
      <c r="F203" s="234"/>
    </row>
    <row r="204" spans="1:6" ht="14.25">
      <c r="A204" s="343"/>
      <c r="B204" s="343"/>
      <c r="C204" s="96"/>
      <c r="D204" s="96"/>
      <c r="E204" s="324"/>
      <c r="F204" s="234"/>
    </row>
    <row r="205" spans="1:6" ht="14.25">
      <c r="A205" s="343"/>
      <c r="B205" s="343"/>
      <c r="C205" s="96"/>
      <c r="D205" s="96"/>
      <c r="E205" s="324"/>
      <c r="F205" s="234"/>
    </row>
    <row r="206" spans="1:6" ht="14.25">
      <c r="A206" s="343"/>
      <c r="B206" s="343"/>
      <c r="C206" s="96"/>
      <c r="D206" s="96"/>
      <c r="E206" s="324"/>
      <c r="F206" s="234"/>
    </row>
    <row r="207" spans="1:6" ht="14.25">
      <c r="A207" s="343"/>
      <c r="B207" s="343"/>
      <c r="C207" s="96"/>
      <c r="D207" s="96"/>
      <c r="E207" s="324"/>
      <c r="F207" s="234"/>
    </row>
    <row r="208" spans="1:6" ht="14.25">
      <c r="A208" s="343"/>
      <c r="B208" s="343"/>
      <c r="C208" s="96"/>
      <c r="D208" s="96"/>
      <c r="E208" s="324"/>
      <c r="F208" s="234"/>
    </row>
    <row r="209" spans="1:6" ht="14.25">
      <c r="A209" s="343"/>
      <c r="B209" s="343"/>
      <c r="C209" s="96"/>
      <c r="D209" s="96"/>
      <c r="E209" s="324"/>
      <c r="F209" s="234"/>
    </row>
    <row r="210" spans="1:6" ht="14.25">
      <c r="A210" s="343"/>
      <c r="B210" s="343"/>
      <c r="C210" s="96"/>
      <c r="D210" s="96"/>
      <c r="E210" s="324"/>
      <c r="F210" s="234"/>
    </row>
    <row r="211" spans="1:6" ht="14.25">
      <c r="A211" s="343"/>
      <c r="B211" s="343"/>
      <c r="C211" s="96"/>
      <c r="D211" s="96"/>
      <c r="E211" s="324"/>
      <c r="F211" s="234"/>
    </row>
    <row r="212" spans="1:6" ht="14.25">
      <c r="A212" s="343"/>
      <c r="B212" s="343"/>
      <c r="C212" s="96"/>
      <c r="D212" s="96"/>
      <c r="E212" s="324"/>
      <c r="F212" s="234"/>
    </row>
    <row r="213" spans="1:6" ht="14.25">
      <c r="A213" s="343"/>
      <c r="B213" s="343"/>
      <c r="C213" s="96"/>
      <c r="D213" s="96"/>
      <c r="E213" s="324"/>
      <c r="F213" s="234"/>
    </row>
    <row r="214" spans="1:6" ht="14.25">
      <c r="A214" s="343"/>
      <c r="B214" s="343"/>
      <c r="C214" s="96"/>
      <c r="D214" s="96"/>
      <c r="E214" s="324"/>
      <c r="F214" s="234"/>
    </row>
    <row r="215" spans="1:6" ht="14.25">
      <c r="A215" s="343"/>
      <c r="B215" s="343"/>
      <c r="C215" s="96"/>
      <c r="D215" s="96"/>
      <c r="E215" s="324"/>
      <c r="F215" s="234"/>
    </row>
    <row r="216" spans="1:6" ht="14.25">
      <c r="A216" s="343"/>
      <c r="B216" s="343"/>
      <c r="C216" s="96"/>
      <c r="D216" s="96"/>
      <c r="E216" s="324"/>
      <c r="F216" s="234"/>
    </row>
    <row r="217" spans="1:6" ht="14.25">
      <c r="A217" s="343"/>
      <c r="B217" s="343"/>
      <c r="C217" s="96"/>
      <c r="D217" s="96"/>
      <c r="E217" s="324"/>
      <c r="F217" s="234"/>
    </row>
    <row r="218" spans="1:6" ht="14.25">
      <c r="A218" s="343"/>
      <c r="B218" s="343"/>
      <c r="C218" s="96"/>
      <c r="D218" s="96"/>
      <c r="E218" s="324"/>
      <c r="F218" s="234"/>
    </row>
    <row r="219" spans="1:6" ht="14.25">
      <c r="A219" s="343"/>
      <c r="B219" s="343"/>
      <c r="C219" s="96"/>
      <c r="D219" s="96"/>
      <c r="E219" s="324"/>
      <c r="F219" s="234"/>
    </row>
    <row r="220" spans="1:6" ht="14.25">
      <c r="A220" s="343"/>
      <c r="B220" s="343"/>
      <c r="C220" s="96"/>
      <c r="D220" s="96"/>
      <c r="E220" s="324"/>
      <c r="F220" s="234"/>
    </row>
    <row r="221" spans="1:6" ht="14.25">
      <c r="A221" s="343"/>
      <c r="B221" s="343"/>
      <c r="C221" s="96"/>
      <c r="D221" s="96"/>
      <c r="E221" s="324"/>
      <c r="F221" s="234"/>
    </row>
    <row r="222" spans="1:6" ht="14.25">
      <c r="A222" s="343"/>
      <c r="B222" s="343"/>
      <c r="C222" s="96"/>
      <c r="D222" s="96"/>
      <c r="E222" s="324"/>
      <c r="F222" s="234"/>
    </row>
    <row r="223" spans="1:6" ht="14.25">
      <c r="A223" s="343"/>
      <c r="B223" s="343"/>
      <c r="C223" s="96"/>
      <c r="D223" s="96"/>
      <c r="E223" s="324"/>
      <c r="F223" s="234"/>
    </row>
    <row r="224" spans="1:6" ht="14.25">
      <c r="A224" s="343"/>
      <c r="B224" s="343"/>
      <c r="C224" s="96"/>
      <c r="D224" s="96"/>
      <c r="E224" s="324"/>
      <c r="F224" s="234"/>
    </row>
    <row r="225" spans="1:6" ht="14.25">
      <c r="A225" s="343"/>
      <c r="B225" s="343"/>
      <c r="C225" s="96"/>
      <c r="D225" s="96"/>
      <c r="E225" s="324"/>
      <c r="F225" s="234"/>
    </row>
    <row r="226" spans="1:6" ht="14.25">
      <c r="A226" s="343"/>
      <c r="B226" s="343"/>
      <c r="C226" s="96"/>
      <c r="D226" s="96"/>
      <c r="E226" s="324"/>
      <c r="F226" s="234"/>
    </row>
    <row r="227" spans="1:6" ht="14.25">
      <c r="A227" s="343"/>
      <c r="B227" s="343"/>
      <c r="C227" s="96"/>
      <c r="D227" s="96"/>
      <c r="E227" s="324"/>
      <c r="F227" s="234"/>
    </row>
    <row r="228" spans="1:6" ht="14.25">
      <c r="A228" s="343"/>
      <c r="B228" s="343"/>
      <c r="C228" s="96"/>
      <c r="D228" s="96"/>
      <c r="E228" s="324"/>
      <c r="F228" s="234"/>
    </row>
    <row r="229" spans="1:6" ht="14.25">
      <c r="A229" s="343"/>
      <c r="B229" s="343"/>
      <c r="C229" s="96"/>
      <c r="D229" s="96"/>
      <c r="E229" s="324"/>
      <c r="F229" s="234"/>
    </row>
    <row r="230" spans="1:6" ht="14.25">
      <c r="A230" s="343"/>
      <c r="B230" s="343"/>
      <c r="C230" s="96"/>
      <c r="D230" s="96"/>
      <c r="E230" s="324"/>
      <c r="F230" s="234"/>
    </row>
    <row r="231" spans="1:6" ht="14.25">
      <c r="A231" s="343"/>
      <c r="B231" s="343"/>
      <c r="C231" s="96"/>
      <c r="D231" s="96"/>
      <c r="E231" s="324"/>
      <c r="F231" s="234"/>
    </row>
    <row r="232" spans="1:6" ht="14.25">
      <c r="A232" s="343"/>
      <c r="B232" s="343"/>
      <c r="C232" s="96"/>
      <c r="D232" s="96"/>
      <c r="E232" s="324"/>
      <c r="F232" s="234"/>
    </row>
    <row r="233" spans="1:6" ht="14.25">
      <c r="A233" s="343"/>
      <c r="B233" s="343"/>
      <c r="C233" s="96"/>
      <c r="D233" s="96"/>
      <c r="E233" s="324"/>
      <c r="F233" s="234"/>
    </row>
    <row r="234" spans="1:6" ht="14.25">
      <c r="A234" s="343"/>
      <c r="B234" s="343"/>
      <c r="C234" s="96"/>
      <c r="D234" s="96"/>
      <c r="E234" s="324"/>
      <c r="F234" s="234"/>
    </row>
    <row r="235" spans="1:6" ht="14.25">
      <c r="A235" s="343"/>
      <c r="B235" s="343"/>
      <c r="C235" s="96"/>
      <c r="D235" s="96"/>
      <c r="E235" s="324"/>
      <c r="F235" s="234"/>
    </row>
    <row r="236" spans="1:6" ht="14.25">
      <c r="A236" s="343"/>
      <c r="B236" s="343"/>
      <c r="C236" s="96"/>
      <c r="D236" s="96"/>
      <c r="E236" s="324"/>
      <c r="F236" s="234"/>
    </row>
    <row r="237" spans="1:6" ht="14.25">
      <c r="A237" s="343"/>
      <c r="B237" s="343"/>
      <c r="C237" s="96"/>
      <c r="D237" s="96"/>
      <c r="E237" s="324"/>
      <c r="F237" s="234"/>
    </row>
    <row r="238" spans="1:6" ht="14.25">
      <c r="A238" s="343"/>
      <c r="B238" s="343"/>
      <c r="C238" s="96"/>
      <c r="D238" s="96"/>
      <c r="E238" s="324"/>
      <c r="F238" s="234"/>
    </row>
    <row r="239" spans="1:6" ht="14.25">
      <c r="A239" s="343"/>
      <c r="B239" s="343"/>
      <c r="C239" s="96"/>
      <c r="D239" s="96"/>
      <c r="E239" s="324"/>
      <c r="F239" s="234"/>
    </row>
    <row r="240" spans="1:6" ht="14.25">
      <c r="A240" s="343"/>
      <c r="B240" s="343"/>
      <c r="C240" s="96"/>
      <c r="D240" s="96"/>
      <c r="E240" s="324"/>
      <c r="F240" s="234"/>
    </row>
    <row r="241" spans="1:6" ht="14.25">
      <c r="A241" s="343"/>
      <c r="B241" s="343"/>
      <c r="C241" s="96"/>
      <c r="D241" s="96"/>
      <c r="E241" s="324"/>
      <c r="F241" s="234"/>
    </row>
    <row r="242" spans="1:6" ht="14.25">
      <c r="A242" s="343"/>
      <c r="B242" s="343"/>
      <c r="C242" s="96"/>
      <c r="D242" s="96"/>
      <c r="E242" s="324"/>
      <c r="F242" s="234"/>
    </row>
    <row r="243" spans="1:6" ht="14.25">
      <c r="A243" s="343"/>
      <c r="B243" s="343"/>
      <c r="C243" s="96"/>
      <c r="D243" s="96"/>
      <c r="E243" s="324"/>
      <c r="F243" s="234"/>
    </row>
    <row r="244" spans="1:6" ht="14.25">
      <c r="A244" s="343"/>
      <c r="B244" s="343"/>
      <c r="C244" s="96"/>
      <c r="D244" s="96"/>
      <c r="E244" s="324"/>
      <c r="F244" s="234"/>
    </row>
    <row r="245" spans="1:6" ht="14.25">
      <c r="A245" s="343"/>
      <c r="B245" s="343"/>
      <c r="C245" s="96"/>
      <c r="D245" s="96"/>
      <c r="E245" s="324"/>
      <c r="F245" s="234"/>
    </row>
    <row r="246" spans="1:6" ht="14.25">
      <c r="A246" s="343"/>
      <c r="B246" s="343"/>
      <c r="C246" s="96"/>
      <c r="D246" s="96"/>
      <c r="E246" s="324"/>
      <c r="F246" s="234"/>
    </row>
    <row r="247" spans="1:6" ht="14.25">
      <c r="A247" s="343"/>
      <c r="B247" s="343"/>
      <c r="C247" s="96"/>
      <c r="D247" s="96"/>
      <c r="E247" s="324"/>
      <c r="F247" s="234"/>
    </row>
    <row r="248" spans="1:6" ht="14.25">
      <c r="A248" s="343"/>
      <c r="B248" s="343"/>
      <c r="C248" s="96"/>
      <c r="D248" s="96"/>
      <c r="E248" s="324"/>
      <c r="F248" s="234"/>
    </row>
    <row r="249" spans="1:6" ht="14.25">
      <c r="A249" s="343"/>
      <c r="B249" s="343"/>
      <c r="C249" s="96"/>
      <c r="D249" s="96"/>
      <c r="E249" s="324"/>
      <c r="F249" s="234"/>
    </row>
    <row r="250" spans="1:6" ht="14.25">
      <c r="A250" s="343"/>
      <c r="B250" s="343"/>
      <c r="C250" s="96"/>
      <c r="D250" s="96"/>
      <c r="E250" s="324"/>
      <c r="F250" s="234"/>
    </row>
    <row r="251" spans="1:6" ht="14.25">
      <c r="A251" s="343"/>
      <c r="B251" s="343"/>
      <c r="C251" s="96"/>
      <c r="D251" s="96"/>
      <c r="E251" s="324"/>
      <c r="F251" s="234"/>
    </row>
    <row r="252" spans="1:6" ht="14.25">
      <c r="A252" s="343"/>
      <c r="B252" s="343"/>
      <c r="C252" s="96"/>
      <c r="D252" s="96"/>
      <c r="E252" s="324"/>
      <c r="F252" s="234"/>
    </row>
    <row r="253" spans="1:6" ht="14.25">
      <c r="A253" s="343"/>
      <c r="B253" s="343"/>
      <c r="C253" s="96"/>
      <c r="D253" s="96"/>
      <c r="E253" s="324"/>
      <c r="F253" s="234"/>
    </row>
    <row r="254" spans="1:6" ht="14.25">
      <c r="A254" s="343"/>
      <c r="B254" s="343"/>
      <c r="C254" s="96"/>
      <c r="D254" s="96"/>
      <c r="E254" s="324"/>
      <c r="F254" s="234"/>
    </row>
    <row r="255" spans="1:6" ht="14.25">
      <c r="A255" s="343"/>
      <c r="B255" s="343"/>
      <c r="C255" s="96"/>
      <c r="D255" s="96"/>
      <c r="E255" s="324"/>
      <c r="F255" s="234"/>
    </row>
    <row r="256" spans="1:6" ht="14.25">
      <c r="A256" s="343"/>
      <c r="B256" s="343"/>
      <c r="C256" s="96"/>
      <c r="D256" s="96"/>
      <c r="E256" s="324"/>
      <c r="F256" s="234"/>
    </row>
    <row r="257" spans="1:6" ht="14.25">
      <c r="A257" s="343"/>
      <c r="B257" s="343"/>
      <c r="C257" s="96"/>
      <c r="D257" s="96"/>
      <c r="E257" s="324"/>
      <c r="F257" s="234"/>
    </row>
    <row r="258" spans="1:6" ht="14.25">
      <c r="A258" s="343"/>
      <c r="B258" s="343"/>
      <c r="C258" s="96"/>
      <c r="D258" s="96"/>
      <c r="E258" s="324"/>
      <c r="F258" s="234"/>
    </row>
    <row r="259" spans="1:6" ht="14.25">
      <c r="A259" s="343"/>
      <c r="B259" s="343"/>
      <c r="C259" s="96"/>
      <c r="D259" s="96"/>
      <c r="E259" s="324"/>
      <c r="F259" s="234"/>
    </row>
    <row r="260" spans="1:6" ht="14.25">
      <c r="A260" s="343"/>
      <c r="B260" s="343"/>
      <c r="C260" s="96"/>
      <c r="D260" s="96"/>
      <c r="E260" s="324"/>
      <c r="F260" s="234"/>
    </row>
    <row r="261" spans="1:6" ht="14.25">
      <c r="A261" s="343"/>
      <c r="B261" s="343"/>
      <c r="C261" s="96"/>
      <c r="D261" s="96"/>
      <c r="E261" s="324"/>
      <c r="F261" s="234"/>
    </row>
    <row r="262" spans="1:6" ht="14.25">
      <c r="A262" s="343"/>
      <c r="B262" s="343"/>
      <c r="C262" s="96"/>
      <c r="D262" s="96"/>
      <c r="E262" s="324"/>
      <c r="F262" s="234"/>
    </row>
    <row r="263" spans="1:6" ht="14.25">
      <c r="A263" s="343"/>
      <c r="B263" s="343"/>
      <c r="C263" s="96"/>
      <c r="D263" s="96"/>
      <c r="E263" s="324"/>
      <c r="F263" s="234"/>
    </row>
    <row r="264" spans="1:6" ht="14.25">
      <c r="A264" s="343"/>
      <c r="B264" s="343"/>
      <c r="C264" s="96"/>
      <c r="D264" s="96"/>
      <c r="E264" s="324"/>
      <c r="F264" s="234"/>
    </row>
    <row r="265" spans="1:6" ht="14.25">
      <c r="A265" s="343"/>
      <c r="B265" s="343"/>
      <c r="C265" s="96"/>
      <c r="D265" s="96"/>
      <c r="E265" s="324"/>
      <c r="F265" s="234"/>
    </row>
    <row r="266" spans="1:6" ht="14.25">
      <c r="A266" s="343"/>
      <c r="B266" s="343"/>
      <c r="C266" s="96"/>
      <c r="D266" s="96"/>
      <c r="E266" s="324"/>
      <c r="F266" s="234"/>
    </row>
    <row r="267" spans="1:6" ht="14.25">
      <c r="A267" s="343"/>
      <c r="B267" s="343"/>
      <c r="C267" s="96"/>
      <c r="D267" s="96"/>
      <c r="E267" s="324"/>
      <c r="F267" s="234"/>
    </row>
    <row r="268" spans="1:6" ht="14.25">
      <c r="A268" s="343"/>
      <c r="B268" s="343"/>
      <c r="C268" s="96"/>
      <c r="D268" s="96"/>
      <c r="E268" s="324"/>
      <c r="F268" s="234"/>
    </row>
    <row r="269" spans="1:6" ht="14.25">
      <c r="A269" s="343"/>
      <c r="B269" s="343"/>
      <c r="C269" s="96"/>
      <c r="D269" s="96"/>
      <c r="E269" s="324"/>
      <c r="F269" s="234"/>
    </row>
    <row r="270" spans="1:6" ht="14.25">
      <c r="A270" s="343"/>
      <c r="B270" s="343"/>
      <c r="C270" s="96"/>
      <c r="D270" s="96"/>
      <c r="E270" s="324"/>
      <c r="F270" s="234"/>
    </row>
    <row r="271" spans="1:6" ht="14.25">
      <c r="A271" s="343"/>
      <c r="B271" s="343"/>
      <c r="C271" s="96"/>
      <c r="D271" s="96"/>
      <c r="E271" s="324"/>
      <c r="F271" s="234"/>
    </row>
    <row r="272" spans="1:6" ht="14.25">
      <c r="A272" s="343"/>
      <c r="B272" s="343"/>
      <c r="C272" s="96"/>
      <c r="D272" s="96"/>
      <c r="E272" s="324"/>
      <c r="F272" s="234"/>
    </row>
    <row r="273" spans="1:6" ht="14.25">
      <c r="A273" s="343"/>
      <c r="B273" s="343"/>
      <c r="C273" s="96"/>
      <c r="D273" s="96"/>
      <c r="E273" s="324"/>
      <c r="F273" s="234"/>
    </row>
    <row r="274" spans="1:6" ht="14.25">
      <c r="A274" s="343"/>
      <c r="B274" s="343"/>
      <c r="C274" s="96"/>
      <c r="D274" s="96"/>
      <c r="E274" s="324"/>
      <c r="F274" s="234"/>
    </row>
    <row r="275" spans="1:6" ht="14.25">
      <c r="A275" s="343"/>
      <c r="B275" s="343"/>
      <c r="C275" s="96"/>
      <c r="D275" s="96"/>
      <c r="E275" s="324"/>
      <c r="F275" s="234"/>
    </row>
    <row r="276" spans="1:6" ht="14.25">
      <c r="A276" s="343"/>
      <c r="B276" s="343"/>
      <c r="C276" s="96"/>
      <c r="D276" s="96"/>
      <c r="E276" s="324"/>
      <c r="F276" s="234"/>
    </row>
    <row r="277" spans="1:6" ht="14.25">
      <c r="A277" s="343"/>
      <c r="B277" s="343"/>
      <c r="C277" s="96"/>
      <c r="D277" s="96"/>
      <c r="E277" s="324"/>
      <c r="F277" s="234"/>
    </row>
    <row r="278" spans="1:6" ht="14.25">
      <c r="A278" s="343"/>
      <c r="B278" s="343"/>
      <c r="C278" s="96"/>
      <c r="D278" s="96"/>
      <c r="E278" s="324"/>
      <c r="F278" s="234"/>
    </row>
    <row r="279" spans="1:6" ht="14.25">
      <c r="A279" s="343"/>
      <c r="B279" s="343"/>
      <c r="C279" s="96"/>
      <c r="D279" s="96"/>
      <c r="E279" s="324"/>
      <c r="F279" s="234"/>
    </row>
    <row r="280" spans="1:6" ht="14.25">
      <c r="A280" s="343"/>
      <c r="B280" s="343"/>
      <c r="C280" s="96"/>
      <c r="D280" s="96"/>
      <c r="E280" s="324"/>
      <c r="F280" s="234"/>
    </row>
    <row r="281" spans="1:6" ht="14.25">
      <c r="A281" s="343"/>
      <c r="B281" s="343"/>
      <c r="C281" s="96"/>
      <c r="D281" s="96"/>
      <c r="E281" s="324"/>
      <c r="F281" s="234"/>
    </row>
    <row r="282" spans="1:6" ht="14.25">
      <c r="A282" s="343"/>
      <c r="B282" s="343"/>
      <c r="C282" s="96"/>
      <c r="D282" s="96"/>
      <c r="E282" s="324"/>
      <c r="F282" s="234"/>
    </row>
    <row r="283" spans="1:6" ht="14.25">
      <c r="A283" s="343"/>
      <c r="B283" s="343"/>
      <c r="C283" s="96"/>
      <c r="D283" s="96"/>
      <c r="E283" s="324"/>
      <c r="F283" s="234"/>
    </row>
    <row r="284" spans="1:6" ht="14.25">
      <c r="A284" s="343"/>
      <c r="B284" s="343"/>
      <c r="C284" s="96"/>
      <c r="D284" s="96"/>
      <c r="E284" s="324"/>
      <c r="F284" s="234"/>
    </row>
    <row r="285" spans="1:6" ht="14.25">
      <c r="A285" s="343"/>
      <c r="B285" s="343"/>
      <c r="C285" s="96"/>
      <c r="D285" s="96"/>
      <c r="E285" s="324"/>
      <c r="F285" s="234"/>
    </row>
    <row r="286" spans="1:6" ht="14.25">
      <c r="A286" s="343"/>
      <c r="B286" s="343"/>
      <c r="C286" s="96"/>
      <c r="D286" s="96"/>
      <c r="E286" s="324"/>
      <c r="F286" s="234"/>
    </row>
    <row r="287" spans="1:6" ht="14.25">
      <c r="A287" s="343"/>
      <c r="B287" s="343"/>
      <c r="C287" s="96"/>
      <c r="D287" s="96"/>
      <c r="E287" s="324"/>
      <c r="F287" s="234"/>
    </row>
    <row r="288" spans="1:6" ht="14.25">
      <c r="A288" s="343"/>
      <c r="B288" s="343"/>
      <c r="C288" s="96"/>
      <c r="D288" s="96"/>
      <c r="E288" s="324"/>
      <c r="F288" s="234"/>
    </row>
    <row r="289" spans="1:6" ht="14.25">
      <c r="A289" s="343"/>
      <c r="B289" s="343"/>
      <c r="C289" s="96"/>
      <c r="D289" s="96"/>
      <c r="E289" s="324"/>
      <c r="F289" s="234"/>
    </row>
    <row r="290" spans="1:6" ht="14.25">
      <c r="A290" s="343"/>
      <c r="B290" s="343"/>
      <c r="C290" s="96"/>
      <c r="D290" s="96"/>
      <c r="E290" s="324"/>
      <c r="F290" s="234"/>
    </row>
    <row r="291" spans="1:6" ht="14.25">
      <c r="A291" s="343"/>
      <c r="B291" s="343"/>
      <c r="C291" s="96"/>
      <c r="D291" s="96"/>
      <c r="E291" s="324"/>
      <c r="F291" s="234"/>
    </row>
    <row r="292" spans="1:6" ht="14.25">
      <c r="A292" s="343"/>
      <c r="B292" s="343"/>
      <c r="C292" s="96"/>
      <c r="D292" s="96"/>
      <c r="E292" s="324"/>
      <c r="F292" s="234"/>
    </row>
    <row r="293" spans="1:6" ht="14.25">
      <c r="A293" s="343"/>
      <c r="B293" s="343"/>
      <c r="C293" s="96"/>
      <c r="D293" s="96"/>
      <c r="E293" s="324"/>
      <c r="F293" s="234"/>
    </row>
    <row r="294" spans="1:6" ht="14.25">
      <c r="A294" s="343"/>
      <c r="B294" s="343"/>
      <c r="C294" s="96"/>
      <c r="D294" s="96"/>
      <c r="E294" s="324"/>
      <c r="F294" s="234"/>
    </row>
    <row r="295" spans="1:6" ht="14.25">
      <c r="A295" s="343"/>
      <c r="B295" s="343"/>
      <c r="C295" s="96"/>
      <c r="D295" s="96"/>
      <c r="E295" s="324"/>
      <c r="F295" s="234"/>
    </row>
    <row r="296" spans="1:6" ht="14.25">
      <c r="A296" s="343"/>
      <c r="B296" s="343"/>
      <c r="C296" s="96"/>
      <c r="D296" s="96"/>
      <c r="E296" s="324"/>
      <c r="F296" s="234"/>
    </row>
    <row r="297" spans="1:6" ht="14.25">
      <c r="A297" s="343"/>
      <c r="B297" s="343"/>
      <c r="C297" s="96"/>
      <c r="D297" s="96"/>
      <c r="E297" s="324"/>
      <c r="F297" s="234"/>
    </row>
    <row r="298" spans="1:6" ht="14.25">
      <c r="A298" s="343"/>
      <c r="B298" s="343"/>
      <c r="C298" s="96"/>
      <c r="D298" s="96"/>
      <c r="E298" s="324"/>
      <c r="F298" s="234"/>
    </row>
    <row r="299" spans="1:6" ht="14.25">
      <c r="A299" s="343"/>
      <c r="B299" s="343"/>
      <c r="C299" s="96"/>
      <c r="D299" s="96"/>
      <c r="E299" s="324"/>
      <c r="F299" s="234"/>
    </row>
    <row r="300" spans="1:6" ht="14.25">
      <c r="A300" s="343"/>
      <c r="B300" s="343"/>
      <c r="C300" s="96"/>
      <c r="D300" s="96"/>
      <c r="E300" s="324"/>
      <c r="F300" s="234"/>
    </row>
    <row r="301" spans="1:6" ht="14.25">
      <c r="A301" s="343"/>
      <c r="B301" s="343"/>
      <c r="C301" s="96"/>
      <c r="D301" s="96"/>
      <c r="E301" s="324"/>
      <c r="F301" s="234"/>
    </row>
    <row r="302" spans="1:6" ht="14.25">
      <c r="A302" s="343"/>
      <c r="B302" s="343"/>
      <c r="C302" s="96"/>
      <c r="D302" s="96"/>
      <c r="E302" s="324"/>
      <c r="F302" s="234"/>
    </row>
  </sheetData>
  <sheetProtection/>
  <mergeCells count="13">
    <mergeCell ref="F59:H59"/>
    <mergeCell ref="F64:H64"/>
    <mergeCell ref="F58:H58"/>
    <mergeCell ref="E10:F10"/>
    <mergeCell ref="A10:A11"/>
    <mergeCell ref="G10:H10"/>
    <mergeCell ref="B10:B11"/>
    <mergeCell ref="C10:C11"/>
    <mergeCell ref="D10:D11"/>
    <mergeCell ref="A4:H4"/>
    <mergeCell ref="A5:H5"/>
    <mergeCell ref="A6:H6"/>
    <mergeCell ref="A7:H7"/>
  </mergeCells>
  <printOptions/>
  <pageMargins left="0.5" right="0" top="1" bottom="0.5" header="0.5" footer="0"/>
  <pageSetup horizontalDpi="600" verticalDpi="600" orientation="portrait" paperSize="9" scale="75" r:id="rId1"/>
  <headerFooter alignWithMargins="0">
    <oddFooter>&amp;C&amp;8KQHÑKD QUÝ 1 NAÊM 2010
 &amp;12
&amp;R&amp;8Trang 1/1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zoomScalePageLayoutView="0" workbookViewId="0" topLeftCell="E1">
      <selection activeCell="G12" sqref="G12:M12"/>
    </sheetView>
  </sheetViews>
  <sheetFormatPr defaultColWidth="8.796875" defaultRowHeight="15"/>
  <cols>
    <col min="1" max="1" width="6" style="264" customWidth="1"/>
    <col min="2" max="2" width="42.69921875" style="199" customWidth="1"/>
    <col min="3" max="3" width="7.69921875" style="199" customWidth="1"/>
    <col min="4" max="4" width="7.3984375" style="199" customWidth="1"/>
    <col min="5" max="5" width="21.59765625" style="199" customWidth="1"/>
    <col min="6" max="6" width="21.09765625" style="252" customWidth="1"/>
    <col min="7" max="16384" width="9" style="199" customWidth="1"/>
  </cols>
  <sheetData>
    <row r="1" spans="1:6" s="41" customFormat="1" ht="17.25">
      <c r="A1" s="97"/>
      <c r="E1" s="98"/>
      <c r="F1" s="98"/>
    </row>
    <row r="2" spans="1:6" s="41" customFormat="1" ht="17.25">
      <c r="A2" s="97"/>
      <c r="E2" s="98"/>
      <c r="F2" s="98"/>
    </row>
    <row r="3" spans="1:6" ht="18">
      <c r="A3" s="553" t="s">
        <v>173</v>
      </c>
      <c r="B3" s="553"/>
      <c r="C3" s="553"/>
      <c r="D3" s="553"/>
      <c r="E3" s="553"/>
      <c r="F3" s="553"/>
    </row>
    <row r="5" spans="1:6" ht="17.25" customHeight="1">
      <c r="A5" s="555" t="s">
        <v>174</v>
      </c>
      <c r="B5" s="555" t="s">
        <v>175</v>
      </c>
      <c r="C5" s="555"/>
      <c r="D5" s="552" t="s">
        <v>298</v>
      </c>
      <c r="E5" s="551" t="s">
        <v>176</v>
      </c>
      <c r="F5" s="551" t="s">
        <v>123</v>
      </c>
    </row>
    <row r="6" spans="1:6" ht="17.25">
      <c r="A6" s="555"/>
      <c r="B6" s="555"/>
      <c r="C6" s="555"/>
      <c r="D6" s="552"/>
      <c r="E6" s="551"/>
      <c r="F6" s="551"/>
    </row>
    <row r="7" spans="1:6" ht="17.25">
      <c r="A7" s="275"/>
      <c r="B7" s="276"/>
      <c r="C7" s="276"/>
      <c r="D7" s="277"/>
      <c r="E7" s="278"/>
      <c r="F7" s="278"/>
    </row>
    <row r="8" spans="1:6" ht="17.25">
      <c r="A8" s="279">
        <v>1</v>
      </c>
      <c r="B8" s="90" t="s">
        <v>177</v>
      </c>
      <c r="C8" s="280"/>
      <c r="D8" s="281">
        <v>24</v>
      </c>
      <c r="E8" s="282"/>
      <c r="F8" s="282"/>
    </row>
    <row r="9" spans="1:6" ht="17.25">
      <c r="A9" s="279">
        <v>2</v>
      </c>
      <c r="B9" s="90" t="s">
        <v>92</v>
      </c>
      <c r="C9" s="280"/>
      <c r="D9" s="280"/>
      <c r="E9" s="282">
        <v>17447980600</v>
      </c>
      <c r="F9" s="454">
        <v>13667741579.999998</v>
      </c>
    </row>
    <row r="10" spans="1:6" ht="17.25">
      <c r="A10" s="279">
        <v>3</v>
      </c>
      <c r="B10" s="90" t="s">
        <v>178</v>
      </c>
      <c r="C10" s="280"/>
      <c r="D10" s="280"/>
      <c r="E10" s="283"/>
      <c r="F10" s="282"/>
    </row>
    <row r="11" spans="1:6" ht="17.25">
      <c r="A11" s="279">
        <v>4</v>
      </c>
      <c r="B11" s="90" t="s">
        <v>179</v>
      </c>
      <c r="C11" s="280"/>
      <c r="D11" s="280"/>
      <c r="E11" s="283"/>
      <c r="F11" s="282"/>
    </row>
    <row r="12" spans="1:6" ht="17.25">
      <c r="A12" s="279">
        <v>5</v>
      </c>
      <c r="B12" s="90" t="s">
        <v>180</v>
      </c>
      <c r="C12" s="280"/>
      <c r="D12" s="280"/>
      <c r="E12" s="283"/>
      <c r="F12" s="282"/>
    </row>
    <row r="13" spans="1:6" ht="17.25">
      <c r="A13" s="284">
        <v>6</v>
      </c>
      <c r="B13" s="285" t="s">
        <v>281</v>
      </c>
      <c r="C13" s="272"/>
      <c r="D13" s="272"/>
      <c r="E13" s="286"/>
      <c r="F13" s="274"/>
    </row>
    <row r="14" spans="1:6" ht="17.25">
      <c r="A14" s="265"/>
      <c r="B14" s="271"/>
      <c r="C14" s="266"/>
      <c r="D14" s="271"/>
      <c r="E14" s="267"/>
      <c r="F14" s="273"/>
    </row>
    <row r="15" spans="1:6" ht="17.25">
      <c r="A15" s="268"/>
      <c r="B15" s="272"/>
      <c r="C15" s="269"/>
      <c r="D15" s="272"/>
      <c r="E15" s="270"/>
      <c r="F15" s="274"/>
    </row>
    <row r="17" spans="1:6" s="24" customFormat="1" ht="17.25" customHeight="1">
      <c r="A17" s="37"/>
      <c r="D17" s="554" t="s">
        <v>91</v>
      </c>
      <c r="E17" s="554"/>
      <c r="F17" s="554"/>
    </row>
    <row r="18" spans="1:6" s="24" customFormat="1" ht="17.25">
      <c r="A18" s="36" t="s">
        <v>693</v>
      </c>
      <c r="C18" s="262"/>
      <c r="D18" s="260"/>
      <c r="E18" s="546" t="s">
        <v>690</v>
      </c>
      <c r="F18" s="546"/>
    </row>
    <row r="19" spans="1:6" s="24" customFormat="1" ht="17.25">
      <c r="A19" s="261"/>
      <c r="C19" s="263"/>
      <c r="E19" s="235"/>
      <c r="F19" s="235"/>
    </row>
    <row r="20" spans="1:6" s="24" customFormat="1" ht="16.5">
      <c r="A20" s="36"/>
      <c r="F20" s="243"/>
    </row>
    <row r="21" spans="1:6" s="24" customFormat="1" ht="16.5">
      <c r="A21" s="36"/>
      <c r="F21" s="243"/>
    </row>
    <row r="22" spans="1:6" s="24" customFormat="1" ht="16.5">
      <c r="A22" s="36"/>
      <c r="F22" s="243"/>
    </row>
    <row r="23" spans="1:6" s="24" customFormat="1" ht="16.5">
      <c r="A23" s="36"/>
      <c r="F23" s="243"/>
    </row>
    <row r="24" spans="1:6" s="24" customFormat="1" ht="16.5">
      <c r="A24" s="36"/>
      <c r="F24" s="243"/>
    </row>
    <row r="25" spans="1:6" s="24" customFormat="1" ht="16.5">
      <c r="A25" s="36" t="s">
        <v>348</v>
      </c>
      <c r="F25" s="243"/>
    </row>
    <row r="26" spans="1:6" s="262" customFormat="1" ht="17.25" customHeight="1">
      <c r="A26" s="107" t="s">
        <v>629</v>
      </c>
      <c r="E26" s="547" t="s">
        <v>691</v>
      </c>
      <c r="F26" s="547"/>
    </row>
    <row r="27" spans="1:6" s="24" customFormat="1" ht="16.5">
      <c r="A27" s="37"/>
      <c r="F27" s="243"/>
    </row>
    <row r="28" spans="1:6" s="24" customFormat="1" ht="16.5">
      <c r="A28" s="37"/>
      <c r="F28" s="243"/>
    </row>
    <row r="29" spans="1:6" s="24" customFormat="1" ht="16.5">
      <c r="A29" s="37"/>
      <c r="F29" s="243"/>
    </row>
    <row r="30" spans="1:6" s="24" customFormat="1" ht="16.5">
      <c r="A30" s="37"/>
      <c r="F30" s="243"/>
    </row>
    <row r="31" spans="1:6" s="24" customFormat="1" ht="16.5">
      <c r="A31" s="37"/>
      <c r="F31" s="243"/>
    </row>
    <row r="32" spans="1:6" s="24" customFormat="1" ht="16.5">
      <c r="A32" s="37"/>
      <c r="F32" s="243"/>
    </row>
    <row r="33" spans="1:6" s="24" customFormat="1" ht="16.5">
      <c r="A33" s="37"/>
      <c r="F33" s="243"/>
    </row>
    <row r="34" spans="1:6" s="24" customFormat="1" ht="16.5">
      <c r="A34" s="37"/>
      <c r="F34" s="243"/>
    </row>
    <row r="35" spans="1:6" s="24" customFormat="1" ht="16.5">
      <c r="A35" s="37"/>
      <c r="F35" s="243"/>
    </row>
  </sheetData>
  <sheetProtection/>
  <mergeCells count="9">
    <mergeCell ref="E26:F26"/>
    <mergeCell ref="F5:F6"/>
    <mergeCell ref="D5:D6"/>
    <mergeCell ref="A3:F3"/>
    <mergeCell ref="D17:F17"/>
    <mergeCell ref="E18:F18"/>
    <mergeCell ref="A5:A6"/>
    <mergeCell ref="B5:C6"/>
    <mergeCell ref="E5:E6"/>
  </mergeCells>
  <printOptions/>
  <pageMargins left="0.75" right="0" top="0.5" bottom="0.75" header="0.25" footer="0.25"/>
  <pageSetup horizontalDpi="600" verticalDpi="600" orientation="portrait" paperSize="9" scale="80" r:id="rId1"/>
  <headerFooter alignWithMargins="0">
    <oddFooter>&amp;C&amp;8BAÛNG CAÂN ÑOÁI KEÁ TOAÙN  QUÝ 1 NAÊM 2010
&amp;R&amp;8Trang 3/3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7">
      <pane xSplit="2" ySplit="7" topLeftCell="AT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AX11" sqref="AX11"/>
    </sheetView>
  </sheetViews>
  <sheetFormatPr defaultColWidth="8.796875" defaultRowHeight="15"/>
  <cols>
    <col min="1" max="1" width="6" style="97" customWidth="1"/>
    <col min="2" max="2" width="41.09765625" style="41" customWidth="1"/>
    <col min="3" max="3" width="7.69921875" style="41" customWidth="1"/>
    <col min="4" max="4" width="7.3984375" style="41" customWidth="1"/>
    <col min="5" max="5" width="19.59765625" style="41" customWidth="1"/>
    <col min="6" max="6" width="21.09765625" style="98" customWidth="1"/>
    <col min="7" max="7" width="17.59765625" style="253" customWidth="1"/>
    <col min="8" max="16384" width="9" style="41" customWidth="1"/>
  </cols>
  <sheetData>
    <row r="1" spans="1:6" ht="18">
      <c r="A1" s="45" t="s">
        <v>206</v>
      </c>
      <c r="D1" s="560" t="s">
        <v>296</v>
      </c>
      <c r="E1" s="560"/>
      <c r="F1" s="560"/>
    </row>
    <row r="2" spans="1:6" ht="18">
      <c r="A2" s="36" t="s">
        <v>225</v>
      </c>
      <c r="D2" s="560" t="s">
        <v>294</v>
      </c>
      <c r="E2" s="560"/>
      <c r="F2" s="560"/>
    </row>
    <row r="3" spans="4:6" ht="18">
      <c r="D3" s="560" t="s">
        <v>295</v>
      </c>
      <c r="E3" s="560"/>
      <c r="F3" s="560"/>
    </row>
    <row r="4" spans="5:6" ht="6" customHeight="1">
      <c r="E4" s="82"/>
      <c r="F4" s="82"/>
    </row>
    <row r="5" spans="1:6" ht="21.75">
      <c r="A5" s="533" t="s">
        <v>687</v>
      </c>
      <c r="B5" s="533"/>
      <c r="C5" s="533"/>
      <c r="D5" s="533"/>
      <c r="E5" s="533"/>
      <c r="F5" s="533"/>
    </row>
    <row r="6" spans="1:6" ht="18">
      <c r="A6" s="535" t="s">
        <v>688</v>
      </c>
      <c r="B6" s="535"/>
      <c r="C6" s="535"/>
      <c r="D6" s="535"/>
      <c r="E6" s="535"/>
      <c r="F6" s="535"/>
    </row>
    <row r="7" spans="1:6" ht="18">
      <c r="A7" s="535" t="s">
        <v>536</v>
      </c>
      <c r="B7" s="535"/>
      <c r="C7" s="535"/>
      <c r="D7" s="535"/>
      <c r="E7" s="535"/>
      <c r="F7" s="535"/>
    </row>
    <row r="8" spans="1:6" ht="18">
      <c r="A8" s="556" t="s">
        <v>535</v>
      </c>
      <c r="B8" s="556"/>
      <c r="C8" s="556"/>
      <c r="D8" s="556"/>
      <c r="E8" s="556"/>
      <c r="F8" s="556"/>
    </row>
    <row r="9" spans="1:6" ht="18">
      <c r="A9" s="38"/>
      <c r="B9" s="23"/>
      <c r="C9" s="25"/>
      <c r="D9" s="25"/>
      <c r="E9" s="328">
        <v>0</v>
      </c>
      <c r="F9" s="25" t="s">
        <v>299</v>
      </c>
    </row>
    <row r="10" ht="6.75" customHeight="1">
      <c r="E10" s="325"/>
    </row>
    <row r="11" spans="1:7" s="24" customFormat="1" ht="17.25">
      <c r="A11" s="559" t="s">
        <v>120</v>
      </c>
      <c r="B11" s="558" t="s">
        <v>121</v>
      </c>
      <c r="C11" s="558" t="s">
        <v>122</v>
      </c>
      <c r="D11" s="552" t="s">
        <v>298</v>
      </c>
      <c r="E11" s="558" t="s">
        <v>197</v>
      </c>
      <c r="F11" s="558" t="s">
        <v>123</v>
      </c>
      <c r="G11" s="182"/>
    </row>
    <row r="12" spans="1:7" s="24" customFormat="1" ht="17.25">
      <c r="A12" s="559"/>
      <c r="B12" s="558"/>
      <c r="C12" s="558"/>
      <c r="D12" s="552"/>
      <c r="E12" s="558"/>
      <c r="F12" s="558"/>
      <c r="G12" s="182"/>
    </row>
    <row r="13" spans="1:6" ht="18">
      <c r="A13" s="237">
        <v>1</v>
      </c>
      <c r="B13" s="237">
        <v>2</v>
      </c>
      <c r="C13" s="238">
        <v>3</v>
      </c>
      <c r="D13" s="238"/>
      <c r="E13" s="238">
        <v>4</v>
      </c>
      <c r="F13" s="238">
        <v>5</v>
      </c>
    </row>
    <row r="14" spans="1:7" s="21" customFormat="1" ht="18.75" customHeight="1">
      <c r="A14" s="39" t="s">
        <v>124</v>
      </c>
      <c r="B14" s="40" t="s">
        <v>125</v>
      </c>
      <c r="C14" s="42">
        <v>100</v>
      </c>
      <c r="D14" s="42"/>
      <c r="E14" s="43">
        <v>117851578013</v>
      </c>
      <c r="F14" s="43">
        <v>126948372636</v>
      </c>
      <c r="G14" s="103"/>
    </row>
    <row r="15" spans="1:7" s="34" customFormat="1" ht="16.5">
      <c r="A15" s="56" t="s">
        <v>126</v>
      </c>
      <c r="B15" s="57" t="s">
        <v>127</v>
      </c>
      <c r="C15" s="58">
        <v>110</v>
      </c>
      <c r="D15" s="58"/>
      <c r="E15" s="59">
        <v>25635489476</v>
      </c>
      <c r="F15" s="59">
        <v>11919262771</v>
      </c>
      <c r="G15" s="103"/>
    </row>
    <row r="16" spans="1:6" ht="18">
      <c r="A16" s="60">
        <v>1</v>
      </c>
      <c r="B16" s="61" t="s">
        <v>127</v>
      </c>
      <c r="C16" s="62">
        <v>111</v>
      </c>
      <c r="D16" s="62" t="s">
        <v>249</v>
      </c>
      <c r="E16" s="28">
        <v>25635489476</v>
      </c>
      <c r="F16" s="28">
        <v>11919262771</v>
      </c>
    </row>
    <row r="17" spans="1:6" ht="18">
      <c r="A17" s="60">
        <v>2</v>
      </c>
      <c r="B17" s="61" t="s">
        <v>297</v>
      </c>
      <c r="C17" s="62">
        <v>112</v>
      </c>
      <c r="D17" s="62"/>
      <c r="E17" s="28"/>
      <c r="F17" s="28"/>
    </row>
    <row r="18" spans="1:7" s="34" customFormat="1" ht="16.5">
      <c r="A18" s="56" t="s">
        <v>128</v>
      </c>
      <c r="B18" s="57" t="s">
        <v>129</v>
      </c>
      <c r="C18" s="58">
        <v>120</v>
      </c>
      <c r="D18" s="58" t="s">
        <v>250</v>
      </c>
      <c r="E18" s="59">
        <v>10000000</v>
      </c>
      <c r="F18" s="59">
        <v>320000000</v>
      </c>
      <c r="G18" s="103"/>
    </row>
    <row r="19" spans="1:6" ht="18">
      <c r="A19" s="60">
        <v>1</v>
      </c>
      <c r="B19" s="61" t="s">
        <v>130</v>
      </c>
      <c r="C19" s="62">
        <v>121</v>
      </c>
      <c r="D19" s="62"/>
      <c r="E19" s="28">
        <v>10000000</v>
      </c>
      <c r="F19" s="28">
        <v>320000000</v>
      </c>
    </row>
    <row r="20" spans="1:6" ht="18" hidden="1">
      <c r="A20" s="60">
        <v>2</v>
      </c>
      <c r="B20" s="61" t="s">
        <v>308</v>
      </c>
      <c r="C20" s="62">
        <v>129</v>
      </c>
      <c r="D20" s="62"/>
      <c r="E20" s="28"/>
      <c r="F20" s="28"/>
    </row>
    <row r="21" spans="1:7" s="34" customFormat="1" ht="16.5">
      <c r="A21" s="56" t="s">
        <v>131</v>
      </c>
      <c r="B21" s="57" t="s">
        <v>132</v>
      </c>
      <c r="C21" s="58">
        <v>130</v>
      </c>
      <c r="D21" s="58"/>
      <c r="E21" s="59">
        <v>36774059904</v>
      </c>
      <c r="F21" s="59">
        <v>53330784449</v>
      </c>
      <c r="G21" s="103"/>
    </row>
    <row r="22" spans="1:7" ht="18">
      <c r="A22" s="60">
        <v>1</v>
      </c>
      <c r="B22" s="61" t="s">
        <v>133</v>
      </c>
      <c r="C22" s="62">
        <v>131</v>
      </c>
      <c r="D22" s="62"/>
      <c r="E22" s="28">
        <v>23263289363</v>
      </c>
      <c r="F22" s="327">
        <v>37885446141</v>
      </c>
      <c r="G22" s="254"/>
    </row>
    <row r="23" spans="1:7" ht="18">
      <c r="A23" s="60">
        <v>2</v>
      </c>
      <c r="B23" s="61" t="s">
        <v>134</v>
      </c>
      <c r="C23" s="62">
        <v>132</v>
      </c>
      <c r="D23" s="62"/>
      <c r="E23" s="28">
        <v>9799769504</v>
      </c>
      <c r="F23" s="327">
        <v>11589474009</v>
      </c>
      <c r="G23" s="254"/>
    </row>
    <row r="24" spans="1:6" ht="18">
      <c r="A24" s="60">
        <v>3</v>
      </c>
      <c r="B24" s="61" t="s">
        <v>135</v>
      </c>
      <c r="C24" s="62">
        <v>133</v>
      </c>
      <c r="D24" s="62"/>
      <c r="E24" s="28"/>
      <c r="F24" s="28"/>
    </row>
    <row r="25" spans="1:6" ht="18">
      <c r="A25" s="60">
        <v>4</v>
      </c>
      <c r="B25" s="61" t="s">
        <v>300</v>
      </c>
      <c r="C25" s="62">
        <v>134</v>
      </c>
      <c r="D25" s="62"/>
      <c r="E25" s="28"/>
      <c r="F25" s="28"/>
    </row>
    <row r="26" spans="1:7" ht="18">
      <c r="A26" s="60">
        <v>5</v>
      </c>
      <c r="B26" s="61" t="s">
        <v>136</v>
      </c>
      <c r="C26" s="62">
        <v>135</v>
      </c>
      <c r="D26" s="62" t="s">
        <v>251</v>
      </c>
      <c r="E26" s="28">
        <v>3711001037</v>
      </c>
      <c r="F26" s="327">
        <v>3855864299</v>
      </c>
      <c r="G26" s="254"/>
    </row>
    <row r="27" spans="1:6" ht="18">
      <c r="A27" s="60">
        <v>6</v>
      </c>
      <c r="B27" s="61" t="s">
        <v>309</v>
      </c>
      <c r="C27" s="62">
        <v>139</v>
      </c>
      <c r="D27" s="62"/>
      <c r="E27" s="28"/>
      <c r="F27" s="28"/>
    </row>
    <row r="28" spans="1:7" s="34" customFormat="1" ht="16.5">
      <c r="A28" s="56" t="s">
        <v>137</v>
      </c>
      <c r="B28" s="57" t="s">
        <v>138</v>
      </c>
      <c r="C28" s="58">
        <v>140</v>
      </c>
      <c r="D28" s="58"/>
      <c r="E28" s="59">
        <v>53217778410</v>
      </c>
      <c r="F28" s="59">
        <v>57152140363</v>
      </c>
      <c r="G28" s="103"/>
    </row>
    <row r="29" spans="1:6" ht="18">
      <c r="A29" s="60">
        <v>1</v>
      </c>
      <c r="B29" s="61" t="s">
        <v>138</v>
      </c>
      <c r="C29" s="62">
        <v>141</v>
      </c>
      <c r="D29" s="58" t="s">
        <v>252</v>
      </c>
      <c r="E29" s="28">
        <v>53217778410</v>
      </c>
      <c r="F29" s="297">
        <v>57152140363</v>
      </c>
    </row>
    <row r="30" spans="1:6" ht="18">
      <c r="A30" s="60">
        <v>2</v>
      </c>
      <c r="B30" s="61" t="s">
        <v>310</v>
      </c>
      <c r="C30" s="62">
        <v>149</v>
      </c>
      <c r="D30" s="62"/>
      <c r="E30" s="28"/>
      <c r="F30" s="28"/>
    </row>
    <row r="31" spans="1:7" s="34" customFormat="1" ht="16.5">
      <c r="A31" s="56" t="s">
        <v>139</v>
      </c>
      <c r="B31" s="57" t="s">
        <v>301</v>
      </c>
      <c r="C31" s="58">
        <v>150</v>
      </c>
      <c r="D31" s="58"/>
      <c r="E31" s="59">
        <v>2214250223</v>
      </c>
      <c r="F31" s="59">
        <v>4226185053</v>
      </c>
      <c r="G31" s="103"/>
    </row>
    <row r="32" spans="1:6" ht="18">
      <c r="A32" s="60">
        <v>1</v>
      </c>
      <c r="B32" s="61" t="s">
        <v>302</v>
      </c>
      <c r="C32" s="62">
        <v>151</v>
      </c>
      <c r="D32" s="62"/>
      <c r="E32" s="28"/>
      <c r="F32" s="28">
        <v>0</v>
      </c>
    </row>
    <row r="33" spans="1:7" ht="17.25">
      <c r="A33" s="60">
        <v>2</v>
      </c>
      <c r="B33" s="61" t="s">
        <v>253</v>
      </c>
      <c r="C33" s="62">
        <v>152</v>
      </c>
      <c r="D33" s="62"/>
      <c r="E33" s="28">
        <v>1997587223</v>
      </c>
      <c r="F33" s="28">
        <v>3666018375</v>
      </c>
      <c r="G33" s="255"/>
    </row>
    <row r="34" spans="1:6" ht="18">
      <c r="A34" s="60">
        <v>3</v>
      </c>
      <c r="B34" s="61" t="s">
        <v>258</v>
      </c>
      <c r="C34" s="62">
        <v>154</v>
      </c>
      <c r="D34" s="62" t="s">
        <v>259</v>
      </c>
      <c r="E34" s="28"/>
      <c r="F34" s="28">
        <v>249807678</v>
      </c>
    </row>
    <row r="35" spans="1:6" ht="18">
      <c r="A35" s="60">
        <v>4</v>
      </c>
      <c r="B35" s="61" t="s">
        <v>301</v>
      </c>
      <c r="C35" s="62">
        <v>158</v>
      </c>
      <c r="D35" s="62"/>
      <c r="E35" s="28">
        <v>216663000</v>
      </c>
      <c r="F35" s="28">
        <v>310359000</v>
      </c>
    </row>
    <row r="36" spans="1:7" s="34" customFormat="1" ht="16.5">
      <c r="A36" s="56" t="s">
        <v>140</v>
      </c>
      <c r="B36" s="57" t="s">
        <v>303</v>
      </c>
      <c r="C36" s="58">
        <v>200</v>
      </c>
      <c r="D36" s="58"/>
      <c r="E36" s="59">
        <v>95098198186</v>
      </c>
      <c r="F36" s="59">
        <v>93489191711</v>
      </c>
      <c r="G36" s="103"/>
    </row>
    <row r="37" spans="1:7" s="34" customFormat="1" ht="16.5">
      <c r="A37" s="56" t="s">
        <v>126</v>
      </c>
      <c r="B37" s="57" t="s">
        <v>304</v>
      </c>
      <c r="C37" s="58">
        <v>210</v>
      </c>
      <c r="D37" s="58"/>
      <c r="E37" s="59">
        <v>25728361</v>
      </c>
      <c r="F37" s="59">
        <v>25728361</v>
      </c>
      <c r="G37" s="103"/>
    </row>
    <row r="38" spans="1:7" s="20" customFormat="1" ht="16.5">
      <c r="A38" s="60">
        <v>1</v>
      </c>
      <c r="B38" s="61" t="s">
        <v>305</v>
      </c>
      <c r="C38" s="62">
        <v>211</v>
      </c>
      <c r="D38" s="62"/>
      <c r="E38" s="28">
        <v>25728361</v>
      </c>
      <c r="F38" s="327">
        <v>25728361</v>
      </c>
      <c r="G38" s="103"/>
    </row>
    <row r="39" spans="1:7" s="20" customFormat="1" ht="16.5">
      <c r="A39" s="60">
        <v>2</v>
      </c>
      <c r="B39" s="61" t="s">
        <v>260</v>
      </c>
      <c r="C39" s="62">
        <v>212</v>
      </c>
      <c r="D39" s="62"/>
      <c r="E39" s="28"/>
      <c r="F39" s="28"/>
      <c r="G39" s="103"/>
    </row>
    <row r="40" spans="1:7" s="20" customFormat="1" ht="16.5">
      <c r="A40" s="60">
        <v>3</v>
      </c>
      <c r="B40" s="61" t="s">
        <v>262</v>
      </c>
      <c r="C40" s="62">
        <v>213</v>
      </c>
      <c r="D40" s="62" t="s">
        <v>263</v>
      </c>
      <c r="E40" s="28"/>
      <c r="F40" s="28"/>
      <c r="G40" s="103"/>
    </row>
    <row r="41" spans="1:7" s="20" customFormat="1" ht="16.5">
      <c r="A41" s="60">
        <v>4</v>
      </c>
      <c r="B41" s="61" t="s">
        <v>288</v>
      </c>
      <c r="C41" s="62">
        <v>218</v>
      </c>
      <c r="D41" s="62" t="s">
        <v>264</v>
      </c>
      <c r="E41" s="28"/>
      <c r="F41" s="28"/>
      <c r="G41" s="103"/>
    </row>
    <row r="42" spans="1:7" s="21" customFormat="1" ht="17.25">
      <c r="A42" s="63">
        <v>5</v>
      </c>
      <c r="B42" s="64" t="s">
        <v>306</v>
      </c>
      <c r="C42" s="65">
        <v>219</v>
      </c>
      <c r="D42" s="65"/>
      <c r="E42" s="66"/>
      <c r="F42" s="66"/>
      <c r="G42" s="103"/>
    </row>
    <row r="43" spans="1:7" s="34" customFormat="1" ht="16.5">
      <c r="A43" s="56" t="s">
        <v>128</v>
      </c>
      <c r="B43" s="67" t="s">
        <v>307</v>
      </c>
      <c r="C43" s="58">
        <v>220</v>
      </c>
      <c r="D43" s="58"/>
      <c r="E43" s="59">
        <v>71126107479</v>
      </c>
      <c r="F43" s="59">
        <v>69597427969</v>
      </c>
      <c r="G43" s="103"/>
    </row>
    <row r="44" spans="1:6" ht="18">
      <c r="A44" s="60">
        <v>1</v>
      </c>
      <c r="B44" s="61" t="s">
        <v>141</v>
      </c>
      <c r="C44" s="62">
        <v>221</v>
      </c>
      <c r="D44" s="62" t="s">
        <v>265</v>
      </c>
      <c r="E44" s="28">
        <v>59096416570</v>
      </c>
      <c r="F44" s="28">
        <v>57567737060</v>
      </c>
    </row>
    <row r="45" spans="1:6" ht="18">
      <c r="A45" s="60"/>
      <c r="B45" s="61" t="s">
        <v>142</v>
      </c>
      <c r="C45" s="62">
        <v>222</v>
      </c>
      <c r="D45" s="62"/>
      <c r="E45" s="28">
        <v>126318123519</v>
      </c>
      <c r="F45" s="28">
        <v>126760425650</v>
      </c>
    </row>
    <row r="46" spans="1:6" ht="18">
      <c r="A46" s="60"/>
      <c r="B46" s="61" t="s">
        <v>148</v>
      </c>
      <c r="C46" s="62">
        <v>223</v>
      </c>
      <c r="D46" s="62"/>
      <c r="E46" s="28">
        <v>-67221706949</v>
      </c>
      <c r="F46" s="28">
        <v>-69192688590</v>
      </c>
    </row>
    <row r="47" spans="1:6" ht="18">
      <c r="A47" s="78">
        <v>2</v>
      </c>
      <c r="B47" s="79" t="s">
        <v>149</v>
      </c>
      <c r="C47" s="80">
        <v>224</v>
      </c>
      <c r="D47" s="80" t="s">
        <v>266</v>
      </c>
      <c r="E47" s="81">
        <v>0</v>
      </c>
      <c r="F47" s="81">
        <v>0</v>
      </c>
    </row>
    <row r="48" spans="1:6" ht="18">
      <c r="A48" s="60"/>
      <c r="B48" s="61" t="s">
        <v>142</v>
      </c>
      <c r="C48" s="62">
        <v>225</v>
      </c>
      <c r="D48" s="62"/>
      <c r="E48" s="28"/>
      <c r="F48" s="28"/>
    </row>
    <row r="49" spans="1:6" ht="18">
      <c r="A49" s="60"/>
      <c r="B49" s="61" t="s">
        <v>148</v>
      </c>
      <c r="C49" s="62">
        <v>226</v>
      </c>
      <c r="D49" s="62"/>
      <c r="E49" s="28"/>
      <c r="F49" s="28"/>
    </row>
    <row r="50" spans="1:6" ht="18">
      <c r="A50" s="60">
        <v>3</v>
      </c>
      <c r="B50" s="61" t="s">
        <v>150</v>
      </c>
      <c r="C50" s="62">
        <v>227</v>
      </c>
      <c r="D50" s="62" t="s">
        <v>267</v>
      </c>
      <c r="E50" s="28">
        <v>0</v>
      </c>
      <c r="F50" s="28">
        <v>0</v>
      </c>
    </row>
    <row r="51" spans="1:6" ht="18">
      <c r="A51" s="60"/>
      <c r="B51" s="61" t="s">
        <v>142</v>
      </c>
      <c r="C51" s="62">
        <v>228</v>
      </c>
      <c r="D51" s="62"/>
      <c r="E51" s="28">
        <v>10000000</v>
      </c>
      <c r="F51" s="28">
        <v>10000000</v>
      </c>
    </row>
    <row r="52" spans="1:6" ht="18">
      <c r="A52" s="60"/>
      <c r="B52" s="61" t="s">
        <v>148</v>
      </c>
      <c r="C52" s="62">
        <v>229</v>
      </c>
      <c r="D52" s="62"/>
      <c r="E52" s="28">
        <v>-10000000</v>
      </c>
      <c r="F52" s="28">
        <v>-10000000</v>
      </c>
    </row>
    <row r="53" spans="1:7" s="183" customFormat="1" ht="16.5">
      <c r="A53" s="60">
        <v>5</v>
      </c>
      <c r="B53" s="293" t="s">
        <v>289</v>
      </c>
      <c r="C53" s="198">
        <v>230</v>
      </c>
      <c r="D53" s="198" t="s">
        <v>268</v>
      </c>
      <c r="E53" s="70">
        <v>12029690909</v>
      </c>
      <c r="F53" s="70">
        <v>12029690909</v>
      </c>
      <c r="G53" s="103"/>
    </row>
    <row r="54" spans="1:7" s="44" customFormat="1" ht="18">
      <c r="A54" s="56" t="s">
        <v>131</v>
      </c>
      <c r="B54" s="57" t="s">
        <v>311</v>
      </c>
      <c r="C54" s="58">
        <v>240</v>
      </c>
      <c r="D54" s="58" t="s">
        <v>269</v>
      </c>
      <c r="E54" s="59">
        <v>0</v>
      </c>
      <c r="F54" s="59">
        <v>0</v>
      </c>
      <c r="G54" s="253"/>
    </row>
    <row r="55" spans="1:6" ht="18">
      <c r="A55" s="60"/>
      <c r="B55" s="68" t="s">
        <v>312</v>
      </c>
      <c r="C55" s="62">
        <v>241</v>
      </c>
      <c r="D55" s="62"/>
      <c r="E55" s="28"/>
      <c r="F55" s="28"/>
    </row>
    <row r="56" spans="1:6" ht="18">
      <c r="A56" s="60"/>
      <c r="B56" s="68" t="s">
        <v>313</v>
      </c>
      <c r="C56" s="62">
        <v>242</v>
      </c>
      <c r="D56" s="62"/>
      <c r="E56" s="28"/>
      <c r="F56" s="28"/>
    </row>
    <row r="57" spans="1:7" s="44" customFormat="1" ht="18">
      <c r="A57" s="56" t="s">
        <v>137</v>
      </c>
      <c r="B57" s="57" t="s">
        <v>151</v>
      </c>
      <c r="C57" s="58">
        <v>250</v>
      </c>
      <c r="D57" s="58"/>
      <c r="E57" s="59">
        <v>22763862467</v>
      </c>
      <c r="F57" s="59">
        <v>22763862467</v>
      </c>
      <c r="G57" s="253"/>
    </row>
    <row r="58" spans="1:7" s="183" customFormat="1" ht="16.5">
      <c r="A58" s="60">
        <v>1</v>
      </c>
      <c r="B58" s="61" t="s">
        <v>314</v>
      </c>
      <c r="C58" s="198">
        <v>251</v>
      </c>
      <c r="D58" s="198"/>
      <c r="E58" s="70">
        <v>4419362467</v>
      </c>
      <c r="F58" s="70">
        <v>4419362467</v>
      </c>
      <c r="G58" s="103"/>
    </row>
    <row r="59" spans="1:7" s="199" customFormat="1" ht="18">
      <c r="A59" s="60">
        <v>2</v>
      </c>
      <c r="B59" s="61" t="s">
        <v>315</v>
      </c>
      <c r="C59" s="62">
        <v>252</v>
      </c>
      <c r="D59" s="62"/>
      <c r="E59" s="28">
        <v>4341000000</v>
      </c>
      <c r="F59" s="70">
        <v>4341000000</v>
      </c>
      <c r="G59" s="253"/>
    </row>
    <row r="60" spans="1:7" s="183" customFormat="1" ht="16.5">
      <c r="A60" s="60">
        <v>3</v>
      </c>
      <c r="B60" s="61" t="s">
        <v>152</v>
      </c>
      <c r="C60" s="198">
        <v>258</v>
      </c>
      <c r="D60" s="198" t="s">
        <v>270</v>
      </c>
      <c r="E60" s="28">
        <v>16934600000</v>
      </c>
      <c r="F60" s="70">
        <v>16934600000</v>
      </c>
      <c r="G60" s="103"/>
    </row>
    <row r="61" spans="1:7" s="183" customFormat="1" ht="16.5">
      <c r="A61" s="60">
        <v>4</v>
      </c>
      <c r="B61" s="61" t="s">
        <v>316</v>
      </c>
      <c r="C61" s="198">
        <v>259</v>
      </c>
      <c r="D61" s="198"/>
      <c r="E61" s="70">
        <v>-2931100000</v>
      </c>
      <c r="F61" s="70">
        <v>-2931100000</v>
      </c>
      <c r="G61" s="103"/>
    </row>
    <row r="62" spans="1:7" s="34" customFormat="1" ht="16.5">
      <c r="A62" s="56" t="s">
        <v>139</v>
      </c>
      <c r="B62" s="57" t="s">
        <v>317</v>
      </c>
      <c r="C62" s="58">
        <v>260</v>
      </c>
      <c r="D62" s="58"/>
      <c r="E62" s="59">
        <v>1182499879</v>
      </c>
      <c r="F62" s="59">
        <v>1102172914</v>
      </c>
      <c r="G62" s="103"/>
    </row>
    <row r="63" spans="1:7" s="183" customFormat="1" ht="16.5">
      <c r="A63" s="60">
        <v>1</v>
      </c>
      <c r="B63" s="61" t="s">
        <v>318</v>
      </c>
      <c r="C63" s="198">
        <v>261</v>
      </c>
      <c r="D63" s="198" t="s">
        <v>271</v>
      </c>
      <c r="E63" s="70">
        <v>931697932</v>
      </c>
      <c r="F63" s="70">
        <v>851370967</v>
      </c>
      <c r="G63" s="103"/>
    </row>
    <row r="64" spans="1:7" s="34" customFormat="1" ht="16.5">
      <c r="A64" s="60">
        <v>2</v>
      </c>
      <c r="B64" s="61" t="s">
        <v>319</v>
      </c>
      <c r="C64" s="198">
        <v>262</v>
      </c>
      <c r="D64" s="198" t="s">
        <v>272</v>
      </c>
      <c r="E64" s="59"/>
      <c r="F64" s="59"/>
      <c r="G64" s="103"/>
    </row>
    <row r="65" spans="1:6" ht="18">
      <c r="A65" s="60">
        <v>3</v>
      </c>
      <c r="B65" s="61" t="s">
        <v>317</v>
      </c>
      <c r="C65" s="62">
        <v>268</v>
      </c>
      <c r="D65" s="62"/>
      <c r="E65" s="28">
        <v>250801947</v>
      </c>
      <c r="F65" s="28">
        <v>250801947</v>
      </c>
    </row>
    <row r="66" spans="1:6" ht="18">
      <c r="A66" s="71"/>
      <c r="B66" s="72"/>
      <c r="C66" s="73"/>
      <c r="D66" s="73"/>
      <c r="E66" s="74"/>
      <c r="F66" s="74"/>
    </row>
    <row r="67" spans="1:7" s="27" customFormat="1" ht="17.25">
      <c r="A67" s="557" t="s">
        <v>154</v>
      </c>
      <c r="B67" s="557"/>
      <c r="C67" s="113">
        <v>250</v>
      </c>
      <c r="D67" s="113"/>
      <c r="E67" s="180">
        <v>212949776199</v>
      </c>
      <c r="F67" s="180">
        <v>220437564347</v>
      </c>
      <c r="G67" s="181"/>
    </row>
    <row r="68" spans="1:7" s="21" customFormat="1" ht="17.25">
      <c r="A68" s="75"/>
      <c r="B68" s="76" t="s">
        <v>155</v>
      </c>
      <c r="C68" s="76"/>
      <c r="D68" s="76"/>
      <c r="E68" s="77"/>
      <c r="F68" s="77"/>
      <c r="G68" s="103"/>
    </row>
    <row r="69" spans="1:7" s="21" customFormat="1" ht="16.5">
      <c r="A69" s="56" t="s">
        <v>124</v>
      </c>
      <c r="B69" s="57" t="s">
        <v>156</v>
      </c>
      <c r="C69" s="58">
        <v>300</v>
      </c>
      <c r="D69" s="58"/>
      <c r="E69" s="59">
        <v>87298767425</v>
      </c>
      <c r="F69" s="59">
        <v>90882431564</v>
      </c>
      <c r="G69" s="103"/>
    </row>
    <row r="70" spans="1:7" s="34" customFormat="1" ht="16.5">
      <c r="A70" s="56" t="s">
        <v>126</v>
      </c>
      <c r="B70" s="57" t="s">
        <v>157</v>
      </c>
      <c r="C70" s="58">
        <v>310</v>
      </c>
      <c r="D70" s="58"/>
      <c r="E70" s="59">
        <v>86875644739</v>
      </c>
      <c r="F70" s="59">
        <v>90882431564</v>
      </c>
      <c r="G70" s="103"/>
    </row>
    <row r="71" spans="1:6" ht="18">
      <c r="A71" s="60">
        <v>1</v>
      </c>
      <c r="B71" s="61" t="s">
        <v>320</v>
      </c>
      <c r="C71" s="62">
        <v>311</v>
      </c>
      <c r="D71" s="62" t="s">
        <v>273</v>
      </c>
      <c r="E71" s="28">
        <v>42162947967</v>
      </c>
      <c r="F71" s="28">
        <v>49114605131</v>
      </c>
    </row>
    <row r="72" spans="1:6" ht="18">
      <c r="A72" s="60">
        <v>2</v>
      </c>
      <c r="B72" s="61" t="s">
        <v>158</v>
      </c>
      <c r="C72" s="62">
        <v>312</v>
      </c>
      <c r="D72" s="62"/>
      <c r="E72" s="28">
        <v>23628367966</v>
      </c>
      <c r="F72" s="327">
        <v>25463720618</v>
      </c>
    </row>
    <row r="73" spans="1:6" ht="18">
      <c r="A73" s="60">
        <v>3</v>
      </c>
      <c r="B73" s="61" t="s">
        <v>159</v>
      </c>
      <c r="C73" s="62">
        <v>313</v>
      </c>
      <c r="D73" s="62"/>
      <c r="E73" s="28">
        <v>1597101674</v>
      </c>
      <c r="F73" s="327">
        <v>3661177727</v>
      </c>
    </row>
    <row r="74" spans="1:6" ht="18">
      <c r="A74" s="60">
        <v>4</v>
      </c>
      <c r="B74" s="61" t="s">
        <v>160</v>
      </c>
      <c r="C74" s="62">
        <v>314</v>
      </c>
      <c r="D74" s="62" t="s">
        <v>274</v>
      </c>
      <c r="E74" s="28">
        <v>2895133163</v>
      </c>
      <c r="F74" s="28">
        <v>2994483204</v>
      </c>
    </row>
    <row r="75" spans="1:6" ht="18">
      <c r="A75" s="60">
        <v>5</v>
      </c>
      <c r="B75" s="61" t="s">
        <v>161</v>
      </c>
      <c r="C75" s="62">
        <v>315</v>
      </c>
      <c r="D75" s="62"/>
      <c r="E75" s="28">
        <v>5431416441</v>
      </c>
      <c r="F75" s="28">
        <v>7917784444</v>
      </c>
    </row>
    <row r="76" spans="1:6" ht="18">
      <c r="A76" s="60">
        <v>6</v>
      </c>
      <c r="B76" s="61" t="s">
        <v>164</v>
      </c>
      <c r="C76" s="62">
        <v>316</v>
      </c>
      <c r="D76" s="62" t="s">
        <v>275</v>
      </c>
      <c r="E76" s="28">
        <v>1880385623</v>
      </c>
      <c r="F76" s="28">
        <v>1255463706</v>
      </c>
    </row>
    <row r="77" spans="1:6" ht="18">
      <c r="A77" s="60">
        <v>7</v>
      </c>
      <c r="B77" s="61" t="s">
        <v>321</v>
      </c>
      <c r="C77" s="62">
        <v>317</v>
      </c>
      <c r="D77" s="62"/>
      <c r="E77" s="28"/>
      <c r="F77" s="28"/>
    </row>
    <row r="78" spans="1:6" ht="18">
      <c r="A78" s="60">
        <v>8</v>
      </c>
      <c r="B78" s="61" t="s">
        <v>322</v>
      </c>
      <c r="C78" s="62">
        <v>318</v>
      </c>
      <c r="D78" s="62"/>
      <c r="E78" s="28"/>
      <c r="F78" s="28"/>
    </row>
    <row r="79" spans="1:7" ht="17.25">
      <c r="A79" s="60">
        <v>9</v>
      </c>
      <c r="B79" s="61" t="s">
        <v>162</v>
      </c>
      <c r="C79" s="62">
        <v>319</v>
      </c>
      <c r="D79" s="62" t="s">
        <v>276</v>
      </c>
      <c r="E79" s="28">
        <v>9280291905</v>
      </c>
      <c r="F79" s="431">
        <v>475196734</v>
      </c>
      <c r="G79" s="101"/>
    </row>
    <row r="80" spans="1:6" ht="18">
      <c r="A80" s="60"/>
      <c r="B80" s="61"/>
      <c r="C80" s="62"/>
      <c r="D80" s="62"/>
      <c r="E80" s="28"/>
      <c r="F80" s="28"/>
    </row>
    <row r="81" spans="1:7" s="34" customFormat="1" ht="16.5">
      <c r="A81" s="56" t="s">
        <v>128</v>
      </c>
      <c r="B81" s="57" t="s">
        <v>163</v>
      </c>
      <c r="C81" s="58">
        <v>320</v>
      </c>
      <c r="D81" s="58"/>
      <c r="E81" s="59">
        <v>423122686</v>
      </c>
      <c r="F81" s="59">
        <v>0</v>
      </c>
      <c r="G81" s="103"/>
    </row>
    <row r="82" spans="1:6" ht="18">
      <c r="A82" s="60">
        <v>1</v>
      </c>
      <c r="B82" s="61" t="s">
        <v>323</v>
      </c>
      <c r="C82" s="62">
        <v>321</v>
      </c>
      <c r="D82" s="62"/>
      <c r="E82" s="28"/>
      <c r="F82" s="28"/>
    </row>
    <row r="83" spans="1:6" ht="18">
      <c r="A83" s="60">
        <v>2</v>
      </c>
      <c r="B83" s="61" t="s">
        <v>324</v>
      </c>
      <c r="C83" s="62">
        <v>322</v>
      </c>
      <c r="D83" s="62" t="s">
        <v>277</v>
      </c>
      <c r="E83" s="28"/>
      <c r="F83" s="28"/>
    </row>
    <row r="84" spans="1:6" ht="18">
      <c r="A84" s="60">
        <v>3</v>
      </c>
      <c r="B84" s="61" t="s">
        <v>325</v>
      </c>
      <c r="C84" s="62">
        <v>323</v>
      </c>
      <c r="D84" s="62"/>
      <c r="E84" s="28"/>
      <c r="F84" s="28"/>
    </row>
    <row r="85" spans="1:6" ht="18">
      <c r="A85" s="60">
        <v>4</v>
      </c>
      <c r="B85" s="61" t="s">
        <v>343</v>
      </c>
      <c r="C85" s="62">
        <v>324</v>
      </c>
      <c r="D85" s="62" t="s">
        <v>278</v>
      </c>
      <c r="E85" s="28"/>
      <c r="F85" s="28">
        <v>0</v>
      </c>
    </row>
    <row r="86" spans="1:6" ht="18">
      <c r="A86" s="60">
        <v>5</v>
      </c>
      <c r="B86" s="61" t="s">
        <v>326</v>
      </c>
      <c r="C86" s="62">
        <v>325</v>
      </c>
      <c r="D86" s="62" t="s">
        <v>272</v>
      </c>
      <c r="E86" s="28"/>
      <c r="F86" s="28"/>
    </row>
    <row r="87" spans="1:6" ht="16.5" customHeight="1">
      <c r="A87" s="60">
        <v>6</v>
      </c>
      <c r="B87" s="61" t="s">
        <v>355</v>
      </c>
      <c r="C87" s="62">
        <v>336</v>
      </c>
      <c r="D87" s="62"/>
      <c r="E87" s="28">
        <v>423122686</v>
      </c>
      <c r="F87" s="28">
        <v>0</v>
      </c>
    </row>
    <row r="88" spans="1:6" ht="10.5" customHeight="1">
      <c r="A88" s="60"/>
      <c r="B88" s="61"/>
      <c r="C88" s="62"/>
      <c r="D88" s="62"/>
      <c r="E88" s="28"/>
      <c r="F88" s="28"/>
    </row>
    <row r="89" spans="1:7" s="21" customFormat="1" ht="16.5">
      <c r="A89" s="56" t="s">
        <v>140</v>
      </c>
      <c r="B89" s="57" t="s">
        <v>165</v>
      </c>
      <c r="C89" s="58">
        <v>400</v>
      </c>
      <c r="D89" s="58"/>
      <c r="E89" s="59">
        <v>125651008774</v>
      </c>
      <c r="F89" s="59">
        <v>129555132783</v>
      </c>
      <c r="G89" s="103"/>
    </row>
    <row r="90" spans="1:7" s="34" customFormat="1" ht="19.5" customHeight="1">
      <c r="A90" s="56" t="s">
        <v>126</v>
      </c>
      <c r="B90" s="57" t="s">
        <v>327</v>
      </c>
      <c r="C90" s="58">
        <v>410</v>
      </c>
      <c r="D90" s="58" t="s">
        <v>279</v>
      </c>
      <c r="E90" s="59">
        <v>127677892541</v>
      </c>
      <c r="F90" s="59">
        <v>132765266160</v>
      </c>
      <c r="G90" s="103"/>
    </row>
    <row r="91" spans="1:6" ht="18">
      <c r="A91" s="60">
        <v>1</v>
      </c>
      <c r="B91" s="61" t="s">
        <v>328</v>
      </c>
      <c r="C91" s="62">
        <v>411</v>
      </c>
      <c r="D91" s="62"/>
      <c r="E91" s="28">
        <v>88685710000</v>
      </c>
      <c r="F91" s="28">
        <v>88685710000</v>
      </c>
    </row>
    <row r="92" spans="1:6" ht="18">
      <c r="A92" s="60">
        <v>2</v>
      </c>
      <c r="B92" s="61" t="s">
        <v>336</v>
      </c>
      <c r="C92" s="62">
        <v>412</v>
      </c>
      <c r="D92" s="62"/>
      <c r="E92" s="28">
        <v>5765652370</v>
      </c>
      <c r="F92" s="28">
        <v>5765652370</v>
      </c>
    </row>
    <row r="93" spans="1:6" ht="18">
      <c r="A93" s="60">
        <v>3</v>
      </c>
      <c r="B93" s="61" t="s">
        <v>337</v>
      </c>
      <c r="C93" s="62">
        <v>413</v>
      </c>
      <c r="D93" s="62"/>
      <c r="E93" s="28">
        <v>-88750000</v>
      </c>
      <c r="F93" s="28">
        <v>-88750000</v>
      </c>
    </row>
    <row r="94" spans="1:6" ht="18">
      <c r="A94" s="60">
        <v>4</v>
      </c>
      <c r="B94" s="61" t="s">
        <v>166</v>
      </c>
      <c r="C94" s="62">
        <v>414</v>
      </c>
      <c r="D94" s="62"/>
      <c r="E94" s="28"/>
      <c r="F94" s="28"/>
    </row>
    <row r="95" spans="1:6" ht="18">
      <c r="A95" s="60">
        <v>5</v>
      </c>
      <c r="B95" s="61" t="s">
        <v>340</v>
      </c>
      <c r="C95" s="62">
        <v>415</v>
      </c>
      <c r="D95" s="62"/>
      <c r="E95" s="28">
        <v>1361168850</v>
      </c>
      <c r="F95" s="28">
        <v>0</v>
      </c>
    </row>
    <row r="96" spans="1:6" ht="18">
      <c r="A96" s="60">
        <v>6</v>
      </c>
      <c r="B96" s="61" t="s">
        <v>167</v>
      </c>
      <c r="C96" s="62">
        <v>416</v>
      </c>
      <c r="D96" s="62"/>
      <c r="E96" s="28">
        <v>15059162245</v>
      </c>
      <c r="F96" s="28">
        <v>15634659136</v>
      </c>
    </row>
    <row r="97" spans="1:6" ht="18">
      <c r="A97" s="60">
        <v>7</v>
      </c>
      <c r="B97" s="61" t="s">
        <v>168</v>
      </c>
      <c r="C97" s="62">
        <v>417</v>
      </c>
      <c r="D97" s="62"/>
      <c r="E97" s="28">
        <v>2730049318</v>
      </c>
      <c r="F97" s="28">
        <v>2730049318</v>
      </c>
    </row>
    <row r="98" spans="1:6" ht="18">
      <c r="A98" s="60">
        <v>8</v>
      </c>
      <c r="B98" s="61" t="s">
        <v>341</v>
      </c>
      <c r="C98" s="62">
        <v>418</v>
      </c>
      <c r="D98" s="62"/>
      <c r="E98" s="28"/>
      <c r="F98" s="28"/>
    </row>
    <row r="99" spans="1:6" ht="18">
      <c r="A99" s="60">
        <v>9</v>
      </c>
      <c r="B99" s="61" t="s">
        <v>169</v>
      </c>
      <c r="C99" s="62">
        <v>419</v>
      </c>
      <c r="D99" s="62"/>
      <c r="E99" s="28">
        <v>14164899758</v>
      </c>
      <c r="F99" s="298">
        <v>20037945336</v>
      </c>
    </row>
    <row r="100" spans="1:6" ht="9.75" customHeight="1">
      <c r="A100" s="60"/>
      <c r="B100" s="61"/>
      <c r="C100" s="62"/>
      <c r="D100" s="62"/>
      <c r="E100" s="70"/>
      <c r="F100" s="70"/>
    </row>
    <row r="101" spans="1:7" s="34" customFormat="1" ht="16.5">
      <c r="A101" s="56" t="s">
        <v>128</v>
      </c>
      <c r="B101" s="57" t="s">
        <v>171</v>
      </c>
      <c r="C101" s="58">
        <v>420</v>
      </c>
      <c r="D101" s="58"/>
      <c r="E101" s="59">
        <v>-2026883767</v>
      </c>
      <c r="F101" s="59">
        <v>-3210133377</v>
      </c>
      <c r="G101" s="103"/>
    </row>
    <row r="102" spans="1:7" s="34" customFormat="1" ht="16.5">
      <c r="A102" s="60">
        <v>1</v>
      </c>
      <c r="B102" s="69" t="s">
        <v>170</v>
      </c>
      <c r="C102" s="58">
        <v>421</v>
      </c>
      <c r="D102" s="58"/>
      <c r="E102" s="70">
        <v>-2026883767</v>
      </c>
      <c r="F102" s="299">
        <v>-3210133377</v>
      </c>
      <c r="G102" s="103"/>
    </row>
    <row r="103" spans="1:7" s="34" customFormat="1" ht="16.5">
      <c r="A103" s="60">
        <v>2</v>
      </c>
      <c r="B103" s="61" t="s">
        <v>342</v>
      </c>
      <c r="C103" s="58">
        <v>422</v>
      </c>
      <c r="D103" s="58" t="s">
        <v>280</v>
      </c>
      <c r="E103" s="70"/>
      <c r="F103" s="70">
        <v>0</v>
      </c>
      <c r="G103" s="103"/>
    </row>
    <row r="104" spans="1:6" ht="18">
      <c r="A104" s="60">
        <v>3</v>
      </c>
      <c r="B104" s="61" t="s">
        <v>182</v>
      </c>
      <c r="C104" s="62">
        <v>423</v>
      </c>
      <c r="D104" s="62"/>
      <c r="E104" s="70"/>
      <c r="F104" s="70"/>
    </row>
    <row r="105" spans="1:7" s="199" customFormat="1" ht="18">
      <c r="A105" s="344"/>
      <c r="B105" s="345"/>
      <c r="C105" s="346"/>
      <c r="D105" s="346"/>
      <c r="E105" s="91"/>
      <c r="F105" s="300"/>
      <c r="G105" s="253"/>
    </row>
    <row r="106" spans="1:7" ht="18">
      <c r="A106" s="557" t="s">
        <v>172</v>
      </c>
      <c r="B106" s="557"/>
      <c r="C106" s="113"/>
      <c r="D106" s="113"/>
      <c r="E106" s="180">
        <v>212949776199</v>
      </c>
      <c r="F106" s="180">
        <v>220437564347</v>
      </c>
      <c r="G106" s="253">
        <v>0</v>
      </c>
    </row>
    <row r="107" spans="2:5" ht="18">
      <c r="B107" s="249" t="s">
        <v>93</v>
      </c>
      <c r="E107" s="98"/>
    </row>
    <row r="108" spans="1:5" ht="18">
      <c r="A108" s="45"/>
      <c r="E108" s="98"/>
    </row>
    <row r="109" spans="1:7" s="245" customFormat="1" ht="18">
      <c r="A109" s="518"/>
      <c r="B109" s="249"/>
      <c r="C109" s="250"/>
      <c r="D109" s="250"/>
      <c r="E109" s="251"/>
      <c r="F109" s="244"/>
      <c r="G109" s="256"/>
    </row>
    <row r="110" spans="1:7" s="245" customFormat="1" ht="18">
      <c r="A110" s="248"/>
      <c r="B110" s="249"/>
      <c r="C110" s="250"/>
      <c r="D110" s="250"/>
      <c r="E110" s="251"/>
      <c r="F110" s="244"/>
      <c r="G110" s="256"/>
    </row>
    <row r="111" spans="1:7" s="245" customFormat="1" ht="18">
      <c r="A111" s="248"/>
      <c r="B111" s="249"/>
      <c r="C111" s="250"/>
      <c r="D111" s="250"/>
      <c r="E111" s="251"/>
      <c r="F111" s="244"/>
      <c r="G111" s="256"/>
    </row>
    <row r="112" spans="1:7" s="245" customFormat="1" ht="18">
      <c r="A112" s="248"/>
      <c r="B112" s="249"/>
      <c r="C112" s="250"/>
      <c r="D112" s="250"/>
      <c r="E112" s="251"/>
      <c r="F112" s="244"/>
      <c r="G112" s="256"/>
    </row>
    <row r="113" spans="1:7" s="245" customFormat="1" ht="18">
      <c r="A113" s="248"/>
      <c r="B113" s="250"/>
      <c r="C113" s="250"/>
      <c r="D113" s="250"/>
      <c r="E113" s="251"/>
      <c r="F113" s="244"/>
      <c r="G113" s="256"/>
    </row>
    <row r="114" spans="1:7" s="245" customFormat="1" ht="18">
      <c r="A114" s="248"/>
      <c r="B114" s="250"/>
      <c r="C114" s="250"/>
      <c r="D114" s="250"/>
      <c r="E114" s="251"/>
      <c r="F114" s="244"/>
      <c r="G114" s="256"/>
    </row>
    <row r="115" spans="1:7" s="245" customFormat="1" ht="18">
      <c r="A115" s="246"/>
      <c r="F115" s="247"/>
      <c r="G115" s="256"/>
    </row>
    <row r="116" spans="1:7" s="24" customFormat="1" ht="17.25">
      <c r="A116" s="37"/>
      <c r="F116" s="243"/>
      <c r="G116" s="182"/>
    </row>
    <row r="117" spans="1:7" s="24" customFormat="1" ht="17.25">
      <c r="A117" s="37"/>
      <c r="F117" s="243"/>
      <c r="G117" s="182"/>
    </row>
    <row r="118" spans="1:7" s="24" customFormat="1" ht="17.25">
      <c r="A118" s="37"/>
      <c r="F118" s="243"/>
      <c r="G118" s="182"/>
    </row>
    <row r="119" spans="1:7" s="24" customFormat="1" ht="17.25">
      <c r="A119" s="37"/>
      <c r="F119" s="243"/>
      <c r="G119" s="182"/>
    </row>
    <row r="120" spans="1:7" s="24" customFormat="1" ht="17.25">
      <c r="A120" s="37"/>
      <c r="F120" s="243"/>
      <c r="G120" s="182"/>
    </row>
  </sheetData>
  <sheetProtection/>
  <mergeCells count="15">
    <mergeCell ref="D2:F2"/>
    <mergeCell ref="D3:F3"/>
    <mergeCell ref="D1:F1"/>
    <mergeCell ref="A6:F6"/>
    <mergeCell ref="A5:F5"/>
    <mergeCell ref="A8:F8"/>
    <mergeCell ref="A67:B67"/>
    <mergeCell ref="A106:B106"/>
    <mergeCell ref="A7:F7"/>
    <mergeCell ref="D11:D12"/>
    <mergeCell ref="C11:C12"/>
    <mergeCell ref="A11:A12"/>
    <mergeCell ref="E11:E12"/>
    <mergeCell ref="F11:F12"/>
    <mergeCell ref="B11:B12"/>
  </mergeCells>
  <printOptions/>
  <pageMargins left="0.75" right="0" top="0.25" bottom="0.5" header="0.25" footer="0.25"/>
  <pageSetup horizontalDpi="600" verticalDpi="600" orientation="portrait" paperSize="9" scale="80" r:id="rId1"/>
  <headerFooter alignWithMargins="0">
    <oddFooter>&amp;C&amp;8BAÛNG CAÂN ÑOÁI KEÁ TOAÙN  QUÝ 1 NAÊM 2010
&amp;R&amp;8Trang &amp;P/3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7"/>
  <sheetViews>
    <sheetView zoomScalePageLayoutView="0" workbookViewId="0" topLeftCell="A1">
      <selection activeCell="D11" sqref="D11"/>
    </sheetView>
  </sheetViews>
  <sheetFormatPr defaultColWidth="8.796875" defaultRowHeight="15"/>
  <cols>
    <col min="1" max="1" width="3.8984375" style="0" customWidth="1"/>
    <col min="2" max="2" width="42.69921875" style="0" customWidth="1"/>
    <col min="3" max="3" width="6.19921875" style="1" customWidth="1"/>
    <col min="4" max="4" width="9.69921875" style="1" customWidth="1"/>
    <col min="5" max="6" width="12.59765625" style="1" hidden="1" customWidth="1"/>
    <col min="7" max="7" width="14.09765625" style="0" hidden="1" customWidth="1"/>
    <col min="8" max="10" width="13.09765625" style="0" hidden="1" customWidth="1"/>
    <col min="11" max="11" width="13.19921875" style="0" hidden="1" customWidth="1"/>
    <col min="12" max="13" width="13.59765625" style="0" bestFit="1" customWidth="1"/>
  </cols>
  <sheetData>
    <row r="1" spans="1:6" ht="17.25">
      <c r="A1" s="19" t="s">
        <v>206</v>
      </c>
      <c r="F1" s="1" t="s">
        <v>293</v>
      </c>
    </row>
    <row r="2" spans="1:6" ht="17.25">
      <c r="A2" s="20" t="s">
        <v>225</v>
      </c>
      <c r="F2" s="1" t="s">
        <v>294</v>
      </c>
    </row>
    <row r="3" ht="17.25">
      <c r="F3" s="1" t="s">
        <v>295</v>
      </c>
    </row>
    <row r="4" spans="1:11" ht="23.25">
      <c r="A4" s="561" t="s">
        <v>183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3" ht="17.25">
      <c r="A5" s="538" t="s">
        <v>119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</row>
    <row r="6" spans="1:13" ht="17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538" t="s">
        <v>299</v>
      </c>
      <c r="M6" s="538"/>
    </row>
    <row r="7" ht="7.5" customHeight="1"/>
    <row r="8" ht="9" customHeight="1"/>
    <row r="9" spans="1:13" ht="17.25">
      <c r="A9" s="4" t="s">
        <v>174</v>
      </c>
      <c r="B9" s="4" t="s">
        <v>184</v>
      </c>
      <c r="C9" s="4" t="s">
        <v>122</v>
      </c>
      <c r="D9" s="4" t="s">
        <v>298</v>
      </c>
      <c r="E9" s="4" t="s">
        <v>196</v>
      </c>
      <c r="F9" s="4" t="s">
        <v>228</v>
      </c>
      <c r="G9" s="4" t="s">
        <v>227</v>
      </c>
      <c r="H9" s="4" t="s">
        <v>283</v>
      </c>
      <c r="I9" s="4" t="s">
        <v>282</v>
      </c>
      <c r="J9" s="4" t="s">
        <v>226</v>
      </c>
      <c r="K9" s="4" t="s">
        <v>238</v>
      </c>
      <c r="L9" s="4" t="s">
        <v>344</v>
      </c>
      <c r="M9" s="4" t="s">
        <v>345</v>
      </c>
    </row>
    <row r="10" spans="1:13" ht="17.25">
      <c r="A10" s="30"/>
      <c r="B10" s="47">
        <v>1</v>
      </c>
      <c r="C10" s="47">
        <v>2</v>
      </c>
      <c r="D10" s="47">
        <v>3</v>
      </c>
      <c r="E10" s="47"/>
      <c r="F10" s="47"/>
      <c r="G10" s="47">
        <v>4</v>
      </c>
      <c r="H10" s="47">
        <v>4</v>
      </c>
      <c r="I10" s="47">
        <v>5</v>
      </c>
      <c r="J10" s="47"/>
      <c r="K10" s="47"/>
      <c r="L10" s="47">
        <v>6</v>
      </c>
      <c r="M10" s="47">
        <v>6</v>
      </c>
    </row>
    <row r="11" spans="1:13" s="5" customFormat="1" ht="15.75">
      <c r="A11" s="9">
        <v>1</v>
      </c>
      <c r="B11" s="14" t="s">
        <v>114</v>
      </c>
      <c r="C11" s="48" t="s">
        <v>185</v>
      </c>
      <c r="D11" s="93" t="s">
        <v>242</v>
      </c>
      <c r="E11" s="49">
        <f>16640273271-7694688-5368682-103005630</f>
        <v>16524204271</v>
      </c>
      <c r="F11" s="49">
        <f>34978354748-6557986-14069231</f>
        <v>34957727531</v>
      </c>
      <c r="G11" s="49">
        <f>+F11+E11</f>
        <v>51481931802</v>
      </c>
      <c r="H11" s="49">
        <f>38188147047-9731617-85636889</f>
        <v>38092778541</v>
      </c>
      <c r="I11" s="49">
        <f>76453512366-13048151-68644903-4818182+266222449</f>
        <v>76633223579</v>
      </c>
      <c r="J11" s="49">
        <f>57479012913-23497539-93819593-781818</f>
        <v>57360913963</v>
      </c>
      <c r="K11" s="49">
        <v>56536732649</v>
      </c>
      <c r="L11" s="49">
        <f>+J11+I11+H11+G11</f>
        <v>223568847885</v>
      </c>
      <c r="M11" s="49">
        <v>169538457539</v>
      </c>
    </row>
    <row r="12" spans="1:13" s="5" customFormat="1" ht="15.75">
      <c r="A12" s="9">
        <v>2</v>
      </c>
      <c r="B12" s="9" t="s">
        <v>118</v>
      </c>
      <c r="C12" s="31" t="s">
        <v>186</v>
      </c>
      <c r="D12" s="32" t="s">
        <v>243</v>
      </c>
      <c r="E12" s="17">
        <f>74617</f>
        <v>74617</v>
      </c>
      <c r="F12" s="17">
        <f>27183104</f>
        <v>27183104</v>
      </c>
      <c r="G12" s="49">
        <f>+F12+E12</f>
        <v>27257721</v>
      </c>
      <c r="H12" s="49">
        <v>127327445</v>
      </c>
      <c r="I12" s="49">
        <v>20653027</v>
      </c>
      <c r="J12" s="49">
        <v>241711707</v>
      </c>
      <c r="K12" s="49">
        <v>1249759692</v>
      </c>
      <c r="L12" s="49">
        <f>+J12+I12+H12+G12</f>
        <v>416949900</v>
      </c>
      <c r="M12" s="49">
        <v>1260077905</v>
      </c>
    </row>
    <row r="13" spans="1:13" s="5" customFormat="1" ht="15.75">
      <c r="A13" s="9">
        <v>3</v>
      </c>
      <c r="B13" s="9" t="s">
        <v>115</v>
      </c>
      <c r="C13" s="32">
        <v>10</v>
      </c>
      <c r="D13" s="32" t="s">
        <v>244</v>
      </c>
      <c r="E13" s="10">
        <f aca="true" t="shared" si="0" ref="E13:M13">+E11-E12</f>
        <v>16524129654</v>
      </c>
      <c r="F13" s="10">
        <f t="shared" si="0"/>
        <v>34930544427</v>
      </c>
      <c r="G13" s="10">
        <f t="shared" si="0"/>
        <v>51454674081</v>
      </c>
      <c r="H13" s="10">
        <f t="shared" si="0"/>
        <v>37965451096</v>
      </c>
      <c r="I13" s="10">
        <f t="shared" si="0"/>
        <v>76612570552</v>
      </c>
      <c r="J13" s="10">
        <f t="shared" si="0"/>
        <v>57119202256</v>
      </c>
      <c r="K13" s="10">
        <f t="shared" si="0"/>
        <v>55286972957</v>
      </c>
      <c r="L13" s="10">
        <f t="shared" si="0"/>
        <v>223151897985</v>
      </c>
      <c r="M13" s="10">
        <f t="shared" si="0"/>
        <v>168278379634</v>
      </c>
    </row>
    <row r="14" spans="1:13" s="3" customFormat="1" ht="15.75">
      <c r="A14" s="16">
        <v>4</v>
      </c>
      <c r="B14" s="9" t="s">
        <v>187</v>
      </c>
      <c r="C14" s="32">
        <v>11</v>
      </c>
      <c r="D14" s="32" t="s">
        <v>245</v>
      </c>
      <c r="E14" s="17">
        <v>13669379030</v>
      </c>
      <c r="F14" s="17">
        <v>26600227590</v>
      </c>
      <c r="G14" s="49">
        <f>+F14+E14</f>
        <v>40269606620</v>
      </c>
      <c r="H14" s="83">
        <v>28283747775</v>
      </c>
      <c r="I14" s="83">
        <v>58335924593</v>
      </c>
      <c r="J14" s="49">
        <f>41427978185+(804328459-603246345)</f>
        <v>41629060299</v>
      </c>
      <c r="K14" s="49">
        <v>46180509713</v>
      </c>
      <c r="L14" s="49">
        <f>+J14+I14+H14+G14</f>
        <v>168518339287</v>
      </c>
      <c r="M14" s="49">
        <v>125424073755</v>
      </c>
    </row>
    <row r="15" spans="1:13" s="5" customFormat="1" ht="15.75">
      <c r="A15" s="9">
        <v>5</v>
      </c>
      <c r="B15" s="9" t="s">
        <v>116</v>
      </c>
      <c r="C15" s="32">
        <v>20</v>
      </c>
      <c r="D15" s="32"/>
      <c r="E15" s="17">
        <f aca="true" t="shared" si="1" ref="E15:M15">+E13-E14</f>
        <v>2854750624</v>
      </c>
      <c r="F15" s="17">
        <f t="shared" si="1"/>
        <v>8330316837</v>
      </c>
      <c r="G15" s="17">
        <f t="shared" si="1"/>
        <v>11185067461</v>
      </c>
      <c r="H15" s="17">
        <f t="shared" si="1"/>
        <v>9681703321</v>
      </c>
      <c r="I15" s="17">
        <f t="shared" si="1"/>
        <v>18276645959</v>
      </c>
      <c r="J15" s="10">
        <f t="shared" si="1"/>
        <v>15490141957</v>
      </c>
      <c r="K15" s="10">
        <f t="shared" si="1"/>
        <v>9106463244</v>
      </c>
      <c r="L15" s="10">
        <f t="shared" si="1"/>
        <v>54633558698</v>
      </c>
      <c r="M15" s="10">
        <f t="shared" si="1"/>
        <v>42854305879</v>
      </c>
    </row>
    <row r="16" spans="1:13" s="5" customFormat="1" ht="15.75">
      <c r="A16" s="9">
        <v>6</v>
      </c>
      <c r="B16" s="9" t="s">
        <v>190</v>
      </c>
      <c r="C16" s="32">
        <v>21</v>
      </c>
      <c r="D16" s="32" t="s">
        <v>246</v>
      </c>
      <c r="E16" s="17">
        <f>7694688+6182403</f>
        <v>13877091</v>
      </c>
      <c r="F16" s="17">
        <f>14069231+6557986</f>
        <v>20627217</v>
      </c>
      <c r="G16" s="49">
        <f>+F16+E16</f>
        <v>34504308</v>
      </c>
      <c r="H16" s="49">
        <f>9731617+85636889</f>
        <v>95368506</v>
      </c>
      <c r="I16" s="49">
        <f>13048151+68644903</f>
        <v>81693054</v>
      </c>
      <c r="J16" s="49">
        <f>23497539+93819593</f>
        <v>117317132</v>
      </c>
      <c r="K16" s="49">
        <v>25325698</v>
      </c>
      <c r="L16" s="49">
        <f>+J16+I16+H16+G16</f>
        <v>328883000</v>
      </c>
      <c r="M16" s="49">
        <v>375272671</v>
      </c>
    </row>
    <row r="17" spans="1:13" s="5" customFormat="1" ht="15.75">
      <c r="A17" s="9">
        <v>7</v>
      </c>
      <c r="B17" s="9" t="s">
        <v>117</v>
      </c>
      <c r="C17" s="32">
        <v>22</v>
      </c>
      <c r="D17" s="32" t="s">
        <v>247</v>
      </c>
      <c r="E17" s="17">
        <v>279446120</v>
      </c>
      <c r="F17" s="17">
        <f>559621443+14272298</f>
        <v>573893741</v>
      </c>
      <c r="G17" s="49">
        <f>+F17+E17</f>
        <v>853339861</v>
      </c>
      <c r="H17" s="49">
        <f>944267686+104760513-657156032</f>
        <v>391872167</v>
      </c>
      <c r="I17" s="49">
        <f>1459852527+140892198+895367</f>
        <v>1601640092</v>
      </c>
      <c r="J17" s="49">
        <f>1150311551+215287122</f>
        <v>1365598673</v>
      </c>
      <c r="K17" s="49">
        <v>796937169</v>
      </c>
      <c r="L17" s="49">
        <f>+J17+I17+H17+G17</f>
        <v>4212450793</v>
      </c>
      <c r="M17" s="49">
        <v>2139902339</v>
      </c>
    </row>
    <row r="18" spans="1:13" s="5" customFormat="1" ht="15.75">
      <c r="A18" s="9"/>
      <c r="B18" s="16" t="s">
        <v>191</v>
      </c>
      <c r="C18" s="33">
        <v>23</v>
      </c>
      <c r="D18" s="84"/>
      <c r="E18" s="17">
        <v>269824630</v>
      </c>
      <c r="F18" s="17">
        <f>829446073-E18</f>
        <v>559621443</v>
      </c>
      <c r="G18" s="49">
        <f>+F18+E18</f>
        <v>829446073</v>
      </c>
      <c r="H18" s="49">
        <v>944267686</v>
      </c>
      <c r="I18" s="49">
        <v>1459852527</v>
      </c>
      <c r="J18" s="49">
        <f>4380961300-G18-H18-I18</f>
        <v>1147395014</v>
      </c>
      <c r="K18" s="49">
        <v>767812520</v>
      </c>
      <c r="L18" s="49">
        <f>+J18+I18+H18+G18</f>
        <v>4380961300</v>
      </c>
      <c r="M18" s="49">
        <v>1837507188</v>
      </c>
    </row>
    <row r="19" spans="1:13" ht="17.25">
      <c r="A19" s="9">
        <v>8</v>
      </c>
      <c r="B19" s="9" t="s">
        <v>188</v>
      </c>
      <c r="C19" s="32">
        <v>24</v>
      </c>
      <c r="D19" s="94"/>
      <c r="E19" s="17">
        <f>97217362+18471789+4662070+594724960+389385705+18332290+9305640</f>
        <v>1132099816</v>
      </c>
      <c r="F19" s="17">
        <f>87273675+24842538+53631856+506497122+968563818+13110395+16218381</f>
        <v>1670137785</v>
      </c>
      <c r="G19" s="49">
        <f>+F19+E19</f>
        <v>2802237601</v>
      </c>
      <c r="H19" s="49">
        <f>348693439+58533774+61902509+1643203819+774703554+52637716+25839794</f>
        <v>2965514605</v>
      </c>
      <c r="I19" s="49">
        <f>432560595+38249138+64282147+3264756203+1663484955+79735611+62691879</f>
        <v>5605760528</v>
      </c>
      <c r="J19" s="49">
        <f>288788959+81805982+30919443+1261973527+1677093178+110181381+27789366</f>
        <v>3478551836</v>
      </c>
      <c r="K19" s="49">
        <v>3566452774</v>
      </c>
      <c r="L19" s="49">
        <f>+J19+I19+H19+G19</f>
        <v>14852064570</v>
      </c>
      <c r="M19" s="49">
        <v>10658841694</v>
      </c>
    </row>
    <row r="20" spans="1:13" ht="17.25">
      <c r="A20" s="9">
        <v>9</v>
      </c>
      <c r="B20" s="9" t="s">
        <v>189</v>
      </c>
      <c r="C20" s="32">
        <v>25</v>
      </c>
      <c r="D20" s="94"/>
      <c r="E20" s="17">
        <f>1556744024+413167000</f>
        <v>1969911024</v>
      </c>
      <c r="F20" s="17">
        <v>2813118672</v>
      </c>
      <c r="G20" s="49">
        <f>+F20+E20</f>
        <v>4783029696</v>
      </c>
      <c r="H20" s="49">
        <v>5487964648</v>
      </c>
      <c r="I20" s="49">
        <v>5344854737</v>
      </c>
      <c r="J20" s="49">
        <f>8386034382+603246345-804328459</f>
        <v>8184952268</v>
      </c>
      <c r="K20" s="49">
        <v>4201579747</v>
      </c>
      <c r="L20" s="49">
        <f>+J20+I20+H20+G20</f>
        <v>23800801349</v>
      </c>
      <c r="M20" s="49">
        <v>18680274886</v>
      </c>
    </row>
    <row r="21" spans="1:13" s="5" customFormat="1" ht="15.75">
      <c r="A21" s="9">
        <v>10</v>
      </c>
      <c r="B21" s="50" t="s">
        <v>192</v>
      </c>
      <c r="C21" s="32">
        <v>30</v>
      </c>
      <c r="D21" s="94"/>
      <c r="E21" s="10">
        <f aca="true" t="shared" si="2" ref="E21:M21">+E15+E16-E17-E20-E19</f>
        <v>-512829245</v>
      </c>
      <c r="F21" s="10">
        <f t="shared" si="2"/>
        <v>3293793856</v>
      </c>
      <c r="G21" s="10">
        <f t="shared" si="2"/>
        <v>2780964611</v>
      </c>
      <c r="H21" s="10">
        <f t="shared" si="2"/>
        <v>931720407</v>
      </c>
      <c r="I21" s="10">
        <f t="shared" si="2"/>
        <v>5806083656</v>
      </c>
      <c r="J21" s="10">
        <f t="shared" si="2"/>
        <v>2578356312</v>
      </c>
      <c r="K21" s="10">
        <f t="shared" si="2"/>
        <v>566819252</v>
      </c>
      <c r="L21" s="10">
        <f t="shared" si="2"/>
        <v>12097124986</v>
      </c>
      <c r="M21" s="10">
        <f t="shared" si="2"/>
        <v>11750559631</v>
      </c>
    </row>
    <row r="22" spans="1:13" ht="17.25">
      <c r="A22" s="9">
        <v>11</v>
      </c>
      <c r="B22" s="9" t="s">
        <v>193</v>
      </c>
      <c r="C22" s="32">
        <v>31</v>
      </c>
      <c r="D22" s="32"/>
      <c r="E22" s="17"/>
      <c r="F22" s="17"/>
      <c r="G22" s="49">
        <f>+F22+E22</f>
        <v>0</v>
      </c>
      <c r="H22" s="49"/>
      <c r="I22" s="49">
        <v>4818182</v>
      </c>
      <c r="J22" s="49">
        <v>781818</v>
      </c>
      <c r="K22" s="49">
        <v>107818182</v>
      </c>
      <c r="L22" s="49">
        <f>+J22+I22+H22+G22</f>
        <v>5600000</v>
      </c>
      <c r="M22" s="49">
        <v>107819942</v>
      </c>
    </row>
    <row r="23" spans="1:13" ht="17.25">
      <c r="A23" s="9">
        <v>12</v>
      </c>
      <c r="B23" s="9" t="s">
        <v>194</v>
      </c>
      <c r="C23" s="32">
        <v>32</v>
      </c>
      <c r="D23" s="32"/>
      <c r="E23" s="17"/>
      <c r="F23" s="17"/>
      <c r="G23" s="49">
        <f>+F23+E23</f>
        <v>0</v>
      </c>
      <c r="H23" s="49"/>
      <c r="I23" s="49"/>
      <c r="J23" s="49">
        <v>6803651</v>
      </c>
      <c r="K23" s="49">
        <v>11457620</v>
      </c>
      <c r="L23" s="49">
        <f>+J23+I23+H23+G23</f>
        <v>6803651</v>
      </c>
      <c r="M23" s="49">
        <v>11457620</v>
      </c>
    </row>
    <row r="24" spans="1:13" ht="17.25">
      <c r="A24" s="9">
        <v>13</v>
      </c>
      <c r="B24" s="9" t="s">
        <v>195</v>
      </c>
      <c r="C24" s="33">
        <v>40</v>
      </c>
      <c r="D24" s="33"/>
      <c r="E24" s="10">
        <f>+E22-E23</f>
        <v>0</v>
      </c>
      <c r="F24" s="10">
        <f>+F22-F23</f>
        <v>0</v>
      </c>
      <c r="G24" s="49">
        <f>+F24+E24</f>
        <v>0</v>
      </c>
      <c r="H24" s="10">
        <f aca="true" t="shared" si="3" ref="H24:M24">+H22-H23</f>
        <v>0</v>
      </c>
      <c r="I24" s="10">
        <f t="shared" si="3"/>
        <v>4818182</v>
      </c>
      <c r="J24" s="10">
        <f t="shared" si="3"/>
        <v>-6021833</v>
      </c>
      <c r="K24" s="10">
        <f t="shared" si="3"/>
        <v>96360562</v>
      </c>
      <c r="L24" s="10">
        <f t="shared" si="3"/>
        <v>-1203651</v>
      </c>
      <c r="M24" s="10">
        <f t="shared" si="3"/>
        <v>96362322</v>
      </c>
    </row>
    <row r="25" spans="1:13" s="21" customFormat="1" ht="15.75">
      <c r="A25" s="87">
        <v>14</v>
      </c>
      <c r="B25" s="87" t="s">
        <v>230</v>
      </c>
      <c r="C25" s="85">
        <v>50</v>
      </c>
      <c r="D25" s="85"/>
      <c r="E25" s="54">
        <f>+E24+E21</f>
        <v>-512829245</v>
      </c>
      <c r="F25" s="54">
        <f>+F24+F21</f>
        <v>3293793856</v>
      </c>
      <c r="G25" s="88">
        <f>+F25+E25</f>
        <v>2780964611</v>
      </c>
      <c r="H25" s="54">
        <f aca="true" t="shared" si="4" ref="H25:M25">+H24+H21</f>
        <v>931720407</v>
      </c>
      <c r="I25" s="54">
        <f t="shared" si="4"/>
        <v>5810901838</v>
      </c>
      <c r="J25" s="54">
        <f t="shared" si="4"/>
        <v>2572334479</v>
      </c>
      <c r="K25" s="54">
        <f t="shared" si="4"/>
        <v>663179814</v>
      </c>
      <c r="L25" s="54">
        <f t="shared" si="4"/>
        <v>12095921335</v>
      </c>
      <c r="M25" s="54">
        <f t="shared" si="4"/>
        <v>11846921953</v>
      </c>
    </row>
    <row r="26" spans="1:13" s="21" customFormat="1" ht="15.75">
      <c r="A26" s="87"/>
      <c r="B26" s="92" t="s">
        <v>284</v>
      </c>
      <c r="C26" s="85"/>
      <c r="D26" s="85"/>
      <c r="E26" s="54"/>
      <c r="F26" s="18">
        <v>91208978</v>
      </c>
      <c r="G26" s="83">
        <f>+F26+E26</f>
        <v>91208978</v>
      </c>
      <c r="H26" s="18">
        <f>26819998+41686997+37004998+28459992+18899992+50493994-G26+22500000</f>
        <v>134656993</v>
      </c>
      <c r="I26" s="83">
        <f>48587975+57889988+17002200</f>
        <v>123480163</v>
      </c>
      <c r="J26" s="49">
        <f>41769992+28984997+17002200</f>
        <v>87757189</v>
      </c>
      <c r="K26" s="49">
        <v>382604400</v>
      </c>
      <c r="L26" s="49">
        <f>+J26+I26+H26+G26</f>
        <v>437103323</v>
      </c>
      <c r="M26" s="49">
        <v>382604400</v>
      </c>
    </row>
    <row r="27" spans="1:13" s="21" customFormat="1" ht="15.75">
      <c r="A27" s="87"/>
      <c r="B27" s="55" t="s">
        <v>239</v>
      </c>
      <c r="C27" s="85"/>
      <c r="D27" s="85"/>
      <c r="E27" s="54"/>
      <c r="F27" s="18"/>
      <c r="G27" s="83"/>
      <c r="H27" s="18"/>
      <c r="I27" s="83"/>
      <c r="J27" s="49"/>
      <c r="K27" s="49">
        <v>120425283</v>
      </c>
      <c r="L27" s="49"/>
      <c r="M27" s="49">
        <v>120425283</v>
      </c>
    </row>
    <row r="28" spans="1:13" s="21" customFormat="1" ht="15.75">
      <c r="A28" s="87"/>
      <c r="B28" s="92" t="s">
        <v>254</v>
      </c>
      <c r="C28" s="17"/>
      <c r="D28" s="85"/>
      <c r="E28" s="54"/>
      <c r="F28" s="54"/>
      <c r="G28" s="17"/>
      <c r="H28" s="17"/>
      <c r="I28" s="17"/>
      <c r="J28" s="49">
        <v>639084598</v>
      </c>
      <c r="K28" s="49"/>
      <c r="L28" s="49">
        <f>+J28+I28+H28+G28</f>
        <v>639084598</v>
      </c>
      <c r="M28" s="49"/>
    </row>
    <row r="29" spans="1:13" s="21" customFormat="1" ht="15.75">
      <c r="A29" s="87"/>
      <c r="B29" s="92" t="s">
        <v>285</v>
      </c>
      <c r="C29" s="17"/>
      <c r="D29" s="85"/>
      <c r="E29" s="54"/>
      <c r="F29" s="54"/>
      <c r="G29" s="17">
        <f>+G26+G25</f>
        <v>2872173589</v>
      </c>
      <c r="H29" s="17">
        <f>+H26+H25</f>
        <v>1066377400</v>
      </c>
      <c r="I29" s="17">
        <f>+I26+I25</f>
        <v>5934382001</v>
      </c>
      <c r="J29" s="49">
        <f>+J26+J25-J28+J27</f>
        <v>2021007070</v>
      </c>
      <c r="K29" s="49">
        <f>+K25+K26+K27</f>
        <v>1166209497</v>
      </c>
      <c r="L29" s="49">
        <f>+J29+I29+H29+G29</f>
        <v>11893940060</v>
      </c>
      <c r="M29" s="49">
        <f>+M25+M26+M27</f>
        <v>12349951636</v>
      </c>
    </row>
    <row r="30" spans="1:13" ht="17.25">
      <c r="A30" s="9">
        <v>15</v>
      </c>
      <c r="B30" s="9" t="s">
        <v>231</v>
      </c>
      <c r="C30" s="33">
        <v>51</v>
      </c>
      <c r="D30" s="33" t="s">
        <v>248</v>
      </c>
      <c r="E30" s="17"/>
      <c r="F30" s="17">
        <f>+G30</f>
        <v>574434718</v>
      </c>
      <c r="G30" s="17">
        <f>+ROUND(G29*20%,0)</f>
        <v>574434718</v>
      </c>
      <c r="H30" s="17">
        <f>+ROUND(H29*20%,0)</f>
        <v>213275480</v>
      </c>
      <c r="I30" s="17">
        <f>+ROUND(I29*20%,0)</f>
        <v>1186876400</v>
      </c>
      <c r="J30" s="10">
        <f>+ROUND(J29*20%,0)</f>
        <v>404201414</v>
      </c>
      <c r="K30" s="10">
        <f>+ROUND(K29*28%,0)</f>
        <v>326538659</v>
      </c>
      <c r="L30" s="10">
        <f>+ROUND(L29*20%,0)</f>
        <v>2378788012</v>
      </c>
      <c r="M30" s="10">
        <f>+ROUND(M29*28%,0)</f>
        <v>3457986458</v>
      </c>
    </row>
    <row r="31" spans="1:13" ht="17.25">
      <c r="A31" s="9">
        <v>16</v>
      </c>
      <c r="B31" s="9" t="s">
        <v>237</v>
      </c>
      <c r="C31" s="33">
        <v>52</v>
      </c>
      <c r="D31" s="33"/>
      <c r="E31" s="17"/>
      <c r="F31" s="17"/>
      <c r="G31" s="17"/>
      <c r="H31" s="49"/>
      <c r="I31" s="49"/>
      <c r="J31" s="49"/>
      <c r="K31" s="49"/>
      <c r="L31" s="49">
        <f>+J31+I31+H31+G31</f>
        <v>0</v>
      </c>
      <c r="M31" s="49">
        <f>+K31+J31+I31+H31</f>
        <v>0</v>
      </c>
    </row>
    <row r="32" spans="1:13" ht="17.25">
      <c r="A32" s="9">
        <v>17</v>
      </c>
      <c r="B32" s="9" t="s">
        <v>233</v>
      </c>
      <c r="C32" s="33">
        <v>60</v>
      </c>
      <c r="D32" s="33"/>
      <c r="E32" s="17">
        <f aca="true" t="shared" si="5" ref="E32:M32">+E25-E30-E31</f>
        <v>-512829245</v>
      </c>
      <c r="F32" s="17">
        <f t="shared" si="5"/>
        <v>2719359138</v>
      </c>
      <c r="G32" s="17">
        <f t="shared" si="5"/>
        <v>2206529893</v>
      </c>
      <c r="H32" s="17">
        <f t="shared" si="5"/>
        <v>718444927</v>
      </c>
      <c r="I32" s="17">
        <f t="shared" si="5"/>
        <v>4624025438</v>
      </c>
      <c r="J32" s="10">
        <f t="shared" si="5"/>
        <v>2168133065</v>
      </c>
      <c r="K32" s="10">
        <f t="shared" si="5"/>
        <v>336641155</v>
      </c>
      <c r="L32" s="10">
        <f t="shared" si="5"/>
        <v>9717133323</v>
      </c>
      <c r="M32" s="10">
        <f t="shared" si="5"/>
        <v>8388935495</v>
      </c>
    </row>
    <row r="33" spans="1:13" s="5" customFormat="1" ht="15.75">
      <c r="A33" s="9">
        <v>18</v>
      </c>
      <c r="B33" s="9" t="s">
        <v>234</v>
      </c>
      <c r="C33" s="33">
        <v>70</v>
      </c>
      <c r="D33" s="32"/>
      <c r="E33" s="10"/>
      <c r="F33" s="10"/>
      <c r="G33" s="22"/>
      <c r="H33" s="10"/>
      <c r="I33" s="10"/>
      <c r="J33" s="49"/>
      <c r="K33" s="49"/>
      <c r="L33" s="49">
        <v>4041</v>
      </c>
      <c r="M33" s="49">
        <v>3736</v>
      </c>
    </row>
    <row r="34" spans="1:13" s="5" customFormat="1" ht="15.75" hidden="1">
      <c r="A34" s="9"/>
      <c r="B34" s="9" t="s">
        <v>241</v>
      </c>
      <c r="C34" s="33"/>
      <c r="D34" s="32"/>
      <c r="E34" s="10"/>
      <c r="F34" s="10"/>
      <c r="G34" s="22"/>
      <c r="H34" s="10"/>
      <c r="I34" s="10"/>
      <c r="J34" s="49"/>
      <c r="K34" s="49"/>
      <c r="L34" s="49">
        <v>1800</v>
      </c>
      <c r="M34" s="49">
        <v>1800</v>
      </c>
    </row>
    <row r="35" spans="1:13" ht="17.25">
      <c r="A35" s="9">
        <v>19</v>
      </c>
      <c r="B35" s="9" t="s">
        <v>235</v>
      </c>
      <c r="C35" s="29"/>
      <c r="D35" s="29"/>
      <c r="E35" s="17"/>
      <c r="F35" s="17"/>
      <c r="G35" s="95">
        <f>+G30/2</f>
        <v>287217359</v>
      </c>
      <c r="H35" s="17">
        <f>+H30/2</f>
        <v>106637740</v>
      </c>
      <c r="I35" s="17">
        <f>ROUND(I30/2,0)</f>
        <v>593438200</v>
      </c>
      <c r="J35" s="17">
        <f>ROUND(J30/2,0)</f>
        <v>202100707</v>
      </c>
      <c r="K35" s="17">
        <f>+K32</f>
        <v>336641155</v>
      </c>
      <c r="L35" s="17">
        <f>+J35+I35+H35+G35</f>
        <v>1189394006</v>
      </c>
      <c r="M35" s="17">
        <f>+M30</f>
        <v>3457986458</v>
      </c>
    </row>
    <row r="36" spans="1:13" ht="17.25">
      <c r="A36" s="9">
        <v>20</v>
      </c>
      <c r="B36" s="9" t="s">
        <v>236</v>
      </c>
      <c r="C36" s="29"/>
      <c r="D36" s="29"/>
      <c r="E36" s="29"/>
      <c r="F36" s="29"/>
      <c r="G36" s="17">
        <f>+G30-G31-G35</f>
        <v>287217359</v>
      </c>
      <c r="H36" s="17">
        <f>+H30-H31-H35</f>
        <v>106637740</v>
      </c>
      <c r="I36" s="17">
        <f>+I30-I31-I35</f>
        <v>593438200</v>
      </c>
      <c r="J36" s="17">
        <f>+J30-J31-J35</f>
        <v>202100707</v>
      </c>
      <c r="K36" s="17"/>
      <c r="L36" s="17">
        <f>+L30-L31-L35</f>
        <v>1189394006</v>
      </c>
      <c r="M36" s="17"/>
    </row>
    <row r="37" spans="1:13" ht="18">
      <c r="A37" s="51"/>
      <c r="B37" s="11"/>
      <c r="C37" s="52"/>
      <c r="D37" s="52"/>
      <c r="E37" s="52"/>
      <c r="F37" s="52"/>
      <c r="G37" s="12"/>
      <c r="H37" s="12"/>
      <c r="I37" s="12"/>
      <c r="J37" s="12"/>
      <c r="K37" s="12"/>
      <c r="L37" s="12"/>
      <c r="M37" s="12"/>
    </row>
    <row r="38" spans="7:11" ht="17.25">
      <c r="G38" s="2"/>
      <c r="K38" s="26"/>
    </row>
    <row r="39" spans="1:17" ht="17.25">
      <c r="A39" s="3"/>
      <c r="C39" s="15"/>
      <c r="K39" s="1"/>
      <c r="L39" s="86" t="s">
        <v>240</v>
      </c>
      <c r="M39" s="96"/>
      <c r="N39" s="96"/>
      <c r="O39" s="96"/>
      <c r="P39" s="96"/>
      <c r="Q39" s="96"/>
    </row>
    <row r="40" spans="1:17" ht="17.25">
      <c r="A40" s="3"/>
      <c r="B40" s="5" t="s">
        <v>290</v>
      </c>
      <c r="C40" s="15"/>
      <c r="K40" s="7"/>
      <c r="L40" s="7" t="s">
        <v>286</v>
      </c>
      <c r="M40" s="7"/>
      <c r="O40" s="7"/>
      <c r="P40" s="7"/>
      <c r="Q40" s="7"/>
    </row>
    <row r="41" spans="1:17" ht="17.25">
      <c r="A41" s="3"/>
      <c r="B41" s="6" t="s">
        <v>291</v>
      </c>
      <c r="C41" s="15"/>
      <c r="K41" s="53"/>
      <c r="L41" s="89" t="s">
        <v>181</v>
      </c>
      <c r="M41" s="53"/>
      <c r="O41" s="89"/>
      <c r="P41" s="89"/>
      <c r="Q41" s="89"/>
    </row>
    <row r="42" spans="1:11" ht="17.25">
      <c r="A42" s="3"/>
      <c r="B42" s="6"/>
      <c r="C42" s="15"/>
      <c r="H42" s="53"/>
      <c r="I42" s="53"/>
      <c r="J42" s="53"/>
      <c r="K42" s="53"/>
    </row>
    <row r="43" spans="1:11" ht="17.25">
      <c r="A43" s="3"/>
      <c r="B43" s="6"/>
      <c r="C43" s="15"/>
      <c r="H43" s="53"/>
      <c r="I43" s="53"/>
      <c r="J43" s="53"/>
      <c r="K43" s="53"/>
    </row>
    <row r="44" spans="1:11" ht="17.25">
      <c r="A44" s="3"/>
      <c r="B44" s="6"/>
      <c r="C44" s="15"/>
      <c r="H44" s="53"/>
      <c r="I44" s="53"/>
      <c r="J44" s="53"/>
      <c r="K44" s="53"/>
    </row>
    <row r="45" spans="1:11" ht="17.25">
      <c r="A45" s="3"/>
      <c r="C45" s="15"/>
      <c r="H45" s="3"/>
      <c r="I45" s="3"/>
      <c r="J45" s="3"/>
      <c r="K45" s="3"/>
    </row>
    <row r="46" spans="1:11" ht="17.25">
      <c r="A46" s="3"/>
      <c r="B46" s="3"/>
      <c r="C46" s="15"/>
      <c r="H46" s="3"/>
      <c r="I46" s="3"/>
      <c r="J46" s="3"/>
      <c r="K46" s="3"/>
    </row>
    <row r="47" spans="1:11" ht="17.25">
      <c r="A47" s="3"/>
      <c r="B47" s="3"/>
      <c r="C47" s="15"/>
      <c r="H47" s="3"/>
      <c r="I47" s="3"/>
      <c r="J47" s="3"/>
      <c r="K47" s="3"/>
    </row>
    <row r="48" spans="1:11" ht="17.25">
      <c r="A48" s="3"/>
      <c r="B48" s="3"/>
      <c r="C48" s="15"/>
      <c r="H48" s="3"/>
      <c r="I48" s="3"/>
      <c r="J48" s="3"/>
      <c r="K48" s="3"/>
    </row>
    <row r="49" spans="1:14" ht="18">
      <c r="A49" s="3"/>
      <c r="B49" s="5" t="s">
        <v>292</v>
      </c>
      <c r="C49" s="7"/>
      <c r="D49" s="46"/>
      <c r="E49" s="545"/>
      <c r="F49" s="545"/>
      <c r="G49" s="545"/>
      <c r="L49" s="7" t="s">
        <v>287</v>
      </c>
      <c r="M49" s="7"/>
      <c r="N49" s="7"/>
    </row>
    <row r="50" spans="1:11" ht="17.25">
      <c r="A50" s="8"/>
      <c r="B50" s="8"/>
      <c r="C50" s="13"/>
      <c r="D50" s="13"/>
      <c r="E50" s="13"/>
      <c r="F50" s="13"/>
      <c r="G50" s="8"/>
      <c r="H50" s="8"/>
      <c r="I50" s="8"/>
      <c r="J50" s="8"/>
      <c r="K50" s="8"/>
    </row>
    <row r="51" spans="1:11" ht="17.25">
      <c r="A51" s="8"/>
      <c r="B51" s="8"/>
      <c r="C51" s="13"/>
      <c r="D51" s="13"/>
      <c r="E51" s="13"/>
      <c r="F51" s="13"/>
      <c r="G51" s="8"/>
      <c r="H51" s="8"/>
      <c r="I51" s="8"/>
      <c r="J51" s="8"/>
      <c r="K51" s="8"/>
    </row>
    <row r="52" spans="1:11" ht="17.25">
      <c r="A52" s="8"/>
      <c r="B52" s="8"/>
      <c r="C52" s="13"/>
      <c r="D52" s="13"/>
      <c r="E52" s="13"/>
      <c r="F52" s="13"/>
      <c r="G52" s="8"/>
      <c r="H52" s="8"/>
      <c r="I52" s="8"/>
      <c r="J52" s="8"/>
      <c r="K52" s="8"/>
    </row>
    <row r="53" spans="1:11" ht="17.25">
      <c r="A53" s="8"/>
      <c r="B53" s="8"/>
      <c r="C53" s="13"/>
      <c r="D53" s="13"/>
      <c r="E53" s="13"/>
      <c r="F53" s="13"/>
      <c r="G53" s="8"/>
      <c r="H53" s="8"/>
      <c r="I53" s="8"/>
      <c r="J53" s="8"/>
      <c r="K53" s="8"/>
    </row>
    <row r="54" spans="1:11" ht="17.25">
      <c r="A54" s="8"/>
      <c r="B54" s="8"/>
      <c r="C54" s="13"/>
      <c r="D54" s="13"/>
      <c r="E54" s="13"/>
      <c r="F54" s="13"/>
      <c r="G54" s="8"/>
      <c r="H54" s="8"/>
      <c r="I54" s="8"/>
      <c r="J54" s="8"/>
      <c r="K54" s="8"/>
    </row>
    <row r="55" spans="1:11" ht="17.25">
      <c r="A55" s="8"/>
      <c r="B55" s="8"/>
      <c r="C55" s="13"/>
      <c r="D55" s="13"/>
      <c r="E55" s="13"/>
      <c r="F55" s="13"/>
      <c r="G55" s="8"/>
      <c r="H55" s="8"/>
      <c r="I55" s="8"/>
      <c r="J55" s="8"/>
      <c r="K55" s="8"/>
    </row>
    <row r="56" spans="3:6" s="8" customFormat="1" ht="17.25">
      <c r="C56" s="13"/>
      <c r="D56" s="13"/>
      <c r="E56" s="13"/>
      <c r="F56" s="13"/>
    </row>
    <row r="57" spans="3:6" s="8" customFormat="1" ht="17.25">
      <c r="C57" s="13"/>
      <c r="D57" s="13"/>
      <c r="E57" s="13"/>
      <c r="F57" s="13"/>
    </row>
    <row r="58" spans="3:6" s="8" customFormat="1" ht="17.25">
      <c r="C58" s="13"/>
      <c r="D58" s="13"/>
      <c r="E58" s="13"/>
      <c r="F58" s="13"/>
    </row>
    <row r="59" spans="3:6" s="8" customFormat="1" ht="17.25">
      <c r="C59" s="13"/>
      <c r="D59" s="13"/>
      <c r="E59" s="13"/>
      <c r="F59" s="13"/>
    </row>
    <row r="60" spans="3:6" s="8" customFormat="1" ht="17.25">
      <c r="C60" s="13"/>
      <c r="D60" s="13"/>
      <c r="E60" s="13"/>
      <c r="F60" s="13"/>
    </row>
    <row r="61" spans="3:6" s="8" customFormat="1" ht="17.25">
      <c r="C61" s="13"/>
      <c r="D61" s="13"/>
      <c r="E61" s="13"/>
      <c r="F61" s="13"/>
    </row>
    <row r="62" spans="3:6" s="8" customFormat="1" ht="17.25">
      <c r="C62" s="13"/>
      <c r="D62" s="13"/>
      <c r="E62" s="13"/>
      <c r="F62" s="13"/>
    </row>
    <row r="63" spans="3:6" s="8" customFormat="1" ht="17.25">
      <c r="C63" s="13"/>
      <c r="D63" s="13"/>
      <c r="E63" s="13"/>
      <c r="F63" s="13"/>
    </row>
    <row r="64" spans="3:6" s="8" customFormat="1" ht="17.25">
      <c r="C64" s="13"/>
      <c r="D64" s="13"/>
      <c r="E64" s="13"/>
      <c r="F64" s="13"/>
    </row>
    <row r="65" spans="3:6" s="8" customFormat="1" ht="17.25">
      <c r="C65" s="13"/>
      <c r="D65" s="13"/>
      <c r="E65" s="13"/>
      <c r="F65" s="13"/>
    </row>
    <row r="66" spans="3:6" s="8" customFormat="1" ht="17.25">
      <c r="C66" s="13"/>
      <c r="D66" s="13"/>
      <c r="E66" s="13"/>
      <c r="F66" s="13"/>
    </row>
    <row r="67" spans="3:6" s="8" customFormat="1" ht="17.25">
      <c r="C67" s="13"/>
      <c r="D67" s="13"/>
      <c r="E67" s="13"/>
      <c r="F67" s="13"/>
    </row>
    <row r="68" spans="3:6" s="8" customFormat="1" ht="17.25">
      <c r="C68" s="13"/>
      <c r="D68" s="13"/>
      <c r="E68" s="13"/>
      <c r="F68" s="13"/>
    </row>
    <row r="69" spans="3:6" s="8" customFormat="1" ht="17.25">
      <c r="C69" s="13"/>
      <c r="D69" s="13"/>
      <c r="E69" s="13"/>
      <c r="F69" s="13"/>
    </row>
    <row r="70" spans="3:6" s="8" customFormat="1" ht="17.25">
      <c r="C70" s="13"/>
      <c r="D70" s="13"/>
      <c r="E70" s="13"/>
      <c r="F70" s="13"/>
    </row>
    <row r="71" spans="3:6" s="8" customFormat="1" ht="17.25">
      <c r="C71" s="13"/>
      <c r="D71" s="13"/>
      <c r="E71" s="13"/>
      <c r="F71" s="13"/>
    </row>
    <row r="72" spans="3:6" s="8" customFormat="1" ht="17.25">
      <c r="C72" s="13"/>
      <c r="D72" s="13"/>
      <c r="E72" s="13"/>
      <c r="F72" s="13"/>
    </row>
    <row r="73" spans="3:6" s="8" customFormat="1" ht="17.25">
      <c r="C73" s="13"/>
      <c r="D73" s="13"/>
      <c r="E73" s="13"/>
      <c r="F73" s="13"/>
    </row>
    <row r="74" spans="3:6" s="8" customFormat="1" ht="17.25">
      <c r="C74" s="13"/>
      <c r="D74" s="13"/>
      <c r="E74" s="13"/>
      <c r="F74" s="13"/>
    </row>
    <row r="75" spans="3:6" s="8" customFormat="1" ht="17.25">
      <c r="C75" s="13"/>
      <c r="D75" s="13"/>
      <c r="E75" s="13"/>
      <c r="F75" s="13"/>
    </row>
    <row r="76" spans="3:6" s="8" customFormat="1" ht="17.25">
      <c r="C76" s="13"/>
      <c r="D76" s="13"/>
      <c r="E76" s="13"/>
      <c r="F76" s="13"/>
    </row>
    <row r="77" spans="3:6" s="8" customFormat="1" ht="17.25">
      <c r="C77" s="13"/>
      <c r="D77" s="13"/>
      <c r="E77" s="13"/>
      <c r="F77" s="13"/>
    </row>
    <row r="78" spans="1:11" ht="17.25">
      <c r="A78" s="8"/>
      <c r="B78" s="8"/>
      <c r="C78" s="13"/>
      <c r="D78" s="13"/>
      <c r="E78" s="13"/>
      <c r="F78" s="13"/>
      <c r="G78" s="8"/>
      <c r="H78" s="8"/>
      <c r="I78" s="8"/>
      <c r="J78" s="8"/>
      <c r="K78" s="8"/>
    </row>
    <row r="79" spans="1:11" ht="17.25">
      <c r="A79" s="8"/>
      <c r="B79" s="8"/>
      <c r="C79" s="13"/>
      <c r="D79" s="13"/>
      <c r="E79" s="13"/>
      <c r="F79" s="13"/>
      <c r="G79" s="8"/>
      <c r="H79" s="8"/>
      <c r="I79" s="8"/>
      <c r="J79" s="8"/>
      <c r="K79" s="8"/>
    </row>
    <row r="80" spans="1:11" ht="17.25">
      <c r="A80" s="8"/>
      <c r="B80" s="8"/>
      <c r="C80" s="13"/>
      <c r="D80" s="13"/>
      <c r="E80" s="13"/>
      <c r="F80" s="13"/>
      <c r="G80" s="8"/>
      <c r="H80" s="8"/>
      <c r="I80" s="8"/>
      <c r="J80" s="8"/>
      <c r="K80" s="8"/>
    </row>
    <row r="81" spans="1:11" ht="17.25">
      <c r="A81" s="8"/>
      <c r="B81" s="8"/>
      <c r="C81" s="13"/>
      <c r="D81" s="13"/>
      <c r="E81" s="13"/>
      <c r="F81" s="13"/>
      <c r="G81" s="8"/>
      <c r="H81" s="8"/>
      <c r="I81" s="8"/>
      <c r="J81" s="8"/>
      <c r="K81" s="8"/>
    </row>
    <row r="82" spans="1:11" ht="17.25">
      <c r="A82" s="8"/>
      <c r="B82" s="8"/>
      <c r="C82" s="13"/>
      <c r="D82" s="13"/>
      <c r="E82" s="13"/>
      <c r="F82" s="13"/>
      <c r="G82" s="8"/>
      <c r="H82" s="8"/>
      <c r="I82" s="8"/>
      <c r="J82" s="8"/>
      <c r="K82" s="8"/>
    </row>
    <row r="83" spans="1:11" ht="17.25">
      <c r="A83" s="8"/>
      <c r="B83" s="8"/>
      <c r="C83" s="13"/>
      <c r="D83" s="13"/>
      <c r="E83" s="13"/>
      <c r="F83" s="13"/>
      <c r="G83" s="8"/>
      <c r="H83" s="8"/>
      <c r="I83" s="8"/>
      <c r="J83" s="8"/>
      <c r="K83" s="8"/>
    </row>
    <row r="84" spans="1:11" ht="17.25">
      <c r="A84" s="8"/>
      <c r="B84" s="8"/>
      <c r="C84" s="13"/>
      <c r="D84" s="13"/>
      <c r="E84" s="13"/>
      <c r="F84" s="13"/>
      <c r="G84" s="8"/>
      <c r="H84" s="8"/>
      <c r="I84" s="8"/>
      <c r="J84" s="8"/>
      <c r="K84" s="8"/>
    </row>
    <row r="85" spans="1:11" ht="17.25">
      <c r="A85" s="8"/>
      <c r="B85" s="8"/>
      <c r="C85" s="13"/>
      <c r="D85" s="13"/>
      <c r="E85" s="13"/>
      <c r="F85" s="13"/>
      <c r="G85" s="8"/>
      <c r="H85" s="8"/>
      <c r="I85" s="8"/>
      <c r="J85" s="8"/>
      <c r="K85" s="8"/>
    </row>
    <row r="86" spans="1:11" ht="17.25">
      <c r="A86" s="8"/>
      <c r="B86" s="8"/>
      <c r="C86" s="13"/>
      <c r="D86" s="13"/>
      <c r="E86" s="13"/>
      <c r="F86" s="13"/>
      <c r="G86" s="8"/>
      <c r="H86" s="8"/>
      <c r="I86" s="8"/>
      <c r="J86" s="8"/>
      <c r="K86" s="8"/>
    </row>
    <row r="87" spans="1:11" ht="17.25">
      <c r="A87" s="8"/>
      <c r="B87" s="8"/>
      <c r="C87" s="13"/>
      <c r="D87" s="13"/>
      <c r="E87" s="13"/>
      <c r="F87" s="13"/>
      <c r="G87" s="8"/>
      <c r="H87" s="8"/>
      <c r="I87" s="8"/>
      <c r="J87" s="8"/>
      <c r="K87" s="8"/>
    </row>
    <row r="88" spans="1:11" ht="17.25">
      <c r="A88" s="8"/>
      <c r="B88" s="8"/>
      <c r="C88" s="13"/>
      <c r="D88" s="13"/>
      <c r="E88" s="13"/>
      <c r="F88" s="13"/>
      <c r="G88" s="8"/>
      <c r="H88" s="8"/>
      <c r="I88" s="8"/>
      <c r="J88" s="8"/>
      <c r="K88" s="8"/>
    </row>
    <row r="89" spans="1:11" ht="17.25">
      <c r="A89" s="8"/>
      <c r="B89" s="8"/>
      <c r="C89" s="13"/>
      <c r="D89" s="13"/>
      <c r="E89" s="13"/>
      <c r="F89" s="13"/>
      <c r="G89" s="8"/>
      <c r="H89" s="8"/>
      <c r="I89" s="8"/>
      <c r="J89" s="8"/>
      <c r="K89" s="8"/>
    </row>
    <row r="90" spans="1:11" ht="17.25">
      <c r="A90" s="8"/>
      <c r="B90" s="8"/>
      <c r="C90" s="13"/>
      <c r="D90" s="13"/>
      <c r="E90" s="13"/>
      <c r="F90" s="13"/>
      <c r="G90" s="8"/>
      <c r="H90" s="8"/>
      <c r="I90" s="8"/>
      <c r="J90" s="8"/>
      <c r="K90" s="8"/>
    </row>
    <row r="91" spans="1:11" ht="17.25">
      <c r="A91" s="8"/>
      <c r="B91" s="8"/>
      <c r="C91" s="13"/>
      <c r="D91" s="13"/>
      <c r="E91" s="13"/>
      <c r="F91" s="13"/>
      <c r="G91" s="8"/>
      <c r="H91" s="8"/>
      <c r="I91" s="8"/>
      <c r="J91" s="8"/>
      <c r="K91" s="8"/>
    </row>
    <row r="92" spans="1:11" ht="17.25">
      <c r="A92" s="8"/>
      <c r="B92" s="8"/>
      <c r="C92" s="13"/>
      <c r="D92" s="13"/>
      <c r="E92" s="13"/>
      <c r="F92" s="13"/>
      <c r="G92" s="8"/>
      <c r="H92" s="8"/>
      <c r="I92" s="8"/>
      <c r="J92" s="8"/>
      <c r="K92" s="8"/>
    </row>
    <row r="93" spans="1:11" ht="17.25">
      <c r="A93" s="8"/>
      <c r="B93" s="8"/>
      <c r="C93" s="13"/>
      <c r="D93" s="13"/>
      <c r="E93" s="13"/>
      <c r="F93" s="13"/>
      <c r="G93" s="8"/>
      <c r="H93" s="8"/>
      <c r="I93" s="8"/>
      <c r="J93" s="8"/>
      <c r="K93" s="8"/>
    </row>
    <row r="94" spans="1:11" ht="17.25">
      <c r="A94" s="8"/>
      <c r="B94" s="8"/>
      <c r="C94" s="13"/>
      <c r="D94" s="13"/>
      <c r="E94" s="13"/>
      <c r="F94" s="13"/>
      <c r="G94" s="8"/>
      <c r="H94" s="8"/>
      <c r="I94" s="8"/>
      <c r="J94" s="8"/>
      <c r="K94" s="8"/>
    </row>
    <row r="95" spans="1:11" ht="17.25">
      <c r="A95" s="8"/>
      <c r="B95" s="8"/>
      <c r="C95" s="13"/>
      <c r="D95" s="13"/>
      <c r="E95" s="13"/>
      <c r="F95" s="13"/>
      <c r="G95" s="8"/>
      <c r="H95" s="8"/>
      <c r="I95" s="8"/>
      <c r="J95" s="8"/>
      <c r="K95" s="8"/>
    </row>
    <row r="96" spans="1:11" ht="17.25">
      <c r="A96" s="8"/>
      <c r="B96" s="8"/>
      <c r="C96" s="13"/>
      <c r="D96" s="13"/>
      <c r="E96" s="13"/>
      <c r="F96" s="13"/>
      <c r="G96" s="8"/>
      <c r="H96" s="8"/>
      <c r="I96" s="8"/>
      <c r="J96" s="8"/>
      <c r="K96" s="8"/>
    </row>
    <row r="97" spans="1:11" ht="17.25">
      <c r="A97" s="8"/>
      <c r="B97" s="8"/>
      <c r="C97" s="13"/>
      <c r="D97" s="13"/>
      <c r="E97" s="13"/>
      <c r="F97" s="13"/>
      <c r="G97" s="8"/>
      <c r="H97" s="8"/>
      <c r="I97" s="8"/>
      <c r="J97" s="8"/>
      <c r="K97" s="8"/>
    </row>
    <row r="98" spans="1:11" ht="17.25">
      <c r="A98" s="8"/>
      <c r="B98" s="8"/>
      <c r="C98" s="13"/>
      <c r="D98" s="13"/>
      <c r="E98" s="13"/>
      <c r="F98" s="13"/>
      <c r="G98" s="8"/>
      <c r="H98" s="8"/>
      <c r="I98" s="8"/>
      <c r="J98" s="8"/>
      <c r="K98" s="8"/>
    </row>
    <row r="99" spans="1:11" ht="17.25">
      <c r="A99" s="8"/>
      <c r="B99" s="8"/>
      <c r="C99" s="13"/>
      <c r="D99" s="13"/>
      <c r="E99" s="13"/>
      <c r="F99" s="13"/>
      <c r="G99" s="8"/>
      <c r="H99" s="8"/>
      <c r="I99" s="8"/>
      <c r="J99" s="8"/>
      <c r="K99" s="8"/>
    </row>
    <row r="100" spans="1:11" ht="17.25">
      <c r="A100" s="8"/>
      <c r="B100" s="8"/>
      <c r="C100" s="13"/>
      <c r="D100" s="13"/>
      <c r="E100" s="13"/>
      <c r="F100" s="13"/>
      <c r="G100" s="8"/>
      <c r="H100" s="8"/>
      <c r="I100" s="8"/>
      <c r="J100" s="8"/>
      <c r="K100" s="8"/>
    </row>
    <row r="101" spans="1:11" ht="17.25">
      <c r="A101" s="8"/>
      <c r="B101" s="8"/>
      <c r="C101" s="13"/>
      <c r="D101" s="13"/>
      <c r="E101" s="13"/>
      <c r="F101" s="13"/>
      <c r="G101" s="8"/>
      <c r="H101" s="8"/>
      <c r="I101" s="8"/>
      <c r="J101" s="8"/>
      <c r="K101" s="8"/>
    </row>
    <row r="102" spans="1:11" ht="17.25">
      <c r="A102" s="8"/>
      <c r="B102" s="8"/>
      <c r="C102" s="13"/>
      <c r="D102" s="13"/>
      <c r="E102" s="13"/>
      <c r="F102" s="13"/>
      <c r="G102" s="8"/>
      <c r="H102" s="8"/>
      <c r="I102" s="8"/>
      <c r="J102" s="8"/>
      <c r="K102" s="8"/>
    </row>
    <row r="103" spans="1:11" ht="17.25">
      <c r="A103" s="8"/>
      <c r="B103" s="8"/>
      <c r="C103" s="13"/>
      <c r="D103" s="13"/>
      <c r="E103" s="13"/>
      <c r="F103" s="13"/>
      <c r="G103" s="8"/>
      <c r="H103" s="8"/>
      <c r="I103" s="8"/>
      <c r="J103" s="8"/>
      <c r="K103" s="8"/>
    </row>
    <row r="104" spans="1:11" ht="17.25">
      <c r="A104" s="8"/>
      <c r="B104" s="8"/>
      <c r="C104" s="13"/>
      <c r="D104" s="13"/>
      <c r="E104" s="13"/>
      <c r="F104" s="13"/>
      <c r="G104" s="8"/>
      <c r="H104" s="8"/>
      <c r="I104" s="8"/>
      <c r="J104" s="8"/>
      <c r="K104" s="8"/>
    </row>
    <row r="105" spans="1:11" ht="17.25">
      <c r="A105" s="8"/>
      <c r="B105" s="8"/>
      <c r="C105" s="13"/>
      <c r="D105" s="13"/>
      <c r="E105" s="13"/>
      <c r="F105" s="13"/>
      <c r="G105" s="8"/>
      <c r="H105" s="8"/>
      <c r="I105" s="8"/>
      <c r="J105" s="8"/>
      <c r="K105" s="8"/>
    </row>
    <row r="106" spans="1:11" ht="17.25">
      <c r="A106" s="8"/>
      <c r="B106" s="8"/>
      <c r="C106" s="13"/>
      <c r="D106" s="13"/>
      <c r="E106" s="13"/>
      <c r="F106" s="13"/>
      <c r="G106" s="8"/>
      <c r="H106" s="8"/>
      <c r="I106" s="8"/>
      <c r="J106" s="8"/>
      <c r="K106" s="8"/>
    </row>
    <row r="107" spans="1:11" ht="17.25">
      <c r="A107" s="8"/>
      <c r="B107" s="8"/>
      <c r="C107" s="13"/>
      <c r="D107" s="13"/>
      <c r="E107" s="13"/>
      <c r="F107" s="13"/>
      <c r="G107" s="8"/>
      <c r="H107" s="8"/>
      <c r="I107" s="8"/>
      <c r="J107" s="8"/>
      <c r="K107" s="8"/>
    </row>
    <row r="108" spans="1:11" ht="17.25">
      <c r="A108" s="8"/>
      <c r="B108" s="8"/>
      <c r="C108" s="13"/>
      <c r="D108" s="13"/>
      <c r="E108" s="13"/>
      <c r="F108" s="13"/>
      <c r="G108" s="8"/>
      <c r="H108" s="8"/>
      <c r="I108" s="8"/>
      <c r="J108" s="8"/>
      <c r="K108" s="8"/>
    </row>
    <row r="109" spans="1:11" ht="17.25">
      <c r="A109" s="8"/>
      <c r="B109" s="8"/>
      <c r="C109" s="13"/>
      <c r="D109" s="13"/>
      <c r="E109" s="13"/>
      <c r="F109" s="13"/>
      <c r="G109" s="8"/>
      <c r="H109" s="8"/>
      <c r="I109" s="8"/>
      <c r="J109" s="8"/>
      <c r="K109" s="8"/>
    </row>
    <row r="110" spans="1:11" ht="17.25">
      <c r="A110" s="8"/>
      <c r="B110" s="8"/>
      <c r="C110" s="13"/>
      <c r="D110" s="13"/>
      <c r="E110" s="13"/>
      <c r="F110" s="13"/>
      <c r="G110" s="8"/>
      <c r="H110" s="8"/>
      <c r="I110" s="8"/>
      <c r="J110" s="8"/>
      <c r="K110" s="8"/>
    </row>
    <row r="111" spans="1:11" ht="17.25">
      <c r="A111" s="8"/>
      <c r="B111" s="8"/>
      <c r="C111" s="13"/>
      <c r="D111" s="13"/>
      <c r="E111" s="13"/>
      <c r="F111" s="13"/>
      <c r="G111" s="8"/>
      <c r="H111" s="8"/>
      <c r="I111" s="8"/>
      <c r="J111" s="8"/>
      <c r="K111" s="8"/>
    </row>
    <row r="112" spans="1:11" ht="17.25">
      <c r="A112" s="8"/>
      <c r="B112" s="8"/>
      <c r="C112" s="13"/>
      <c r="D112" s="13"/>
      <c r="E112" s="13"/>
      <c r="F112" s="13"/>
      <c r="G112" s="8"/>
      <c r="H112" s="8"/>
      <c r="I112" s="8"/>
      <c r="J112" s="8"/>
      <c r="K112" s="8"/>
    </row>
    <row r="113" spans="1:11" ht="17.25">
      <c r="A113" s="8"/>
      <c r="B113" s="8"/>
      <c r="C113" s="13"/>
      <c r="D113" s="13"/>
      <c r="E113" s="13"/>
      <c r="F113" s="13"/>
      <c r="G113" s="8"/>
      <c r="H113" s="8"/>
      <c r="I113" s="8"/>
      <c r="J113" s="8"/>
      <c r="K113" s="8"/>
    </row>
    <row r="114" spans="1:11" ht="17.25">
      <c r="A114" s="8"/>
      <c r="B114" s="8"/>
      <c r="C114" s="13"/>
      <c r="D114" s="13"/>
      <c r="E114" s="13"/>
      <c r="F114" s="13"/>
      <c r="G114" s="8"/>
      <c r="H114" s="8"/>
      <c r="I114" s="8"/>
      <c r="J114" s="8"/>
      <c r="K114" s="8"/>
    </row>
    <row r="115" spans="1:11" ht="17.25">
      <c r="A115" s="8"/>
      <c r="B115" s="8"/>
      <c r="C115" s="13"/>
      <c r="D115" s="13"/>
      <c r="E115" s="13"/>
      <c r="F115" s="13"/>
      <c r="G115" s="8"/>
      <c r="H115" s="8"/>
      <c r="I115" s="8"/>
      <c r="J115" s="8"/>
      <c r="K115" s="8"/>
    </row>
    <row r="116" spans="1:11" ht="17.25">
      <c r="A116" s="8"/>
      <c r="B116" s="8"/>
      <c r="C116" s="13"/>
      <c r="D116" s="13"/>
      <c r="E116" s="13"/>
      <c r="F116" s="13"/>
      <c r="G116" s="8"/>
      <c r="H116" s="8"/>
      <c r="I116" s="8"/>
      <c r="J116" s="8"/>
      <c r="K116" s="8"/>
    </row>
    <row r="117" spans="1:11" ht="17.25">
      <c r="A117" s="8"/>
      <c r="B117" s="8"/>
      <c r="C117" s="13"/>
      <c r="D117" s="13"/>
      <c r="E117" s="13"/>
      <c r="F117" s="13"/>
      <c r="G117" s="8"/>
      <c r="H117" s="8"/>
      <c r="I117" s="8"/>
      <c r="J117" s="8"/>
      <c r="K117" s="8"/>
    </row>
    <row r="118" spans="1:11" ht="17.25">
      <c r="A118" s="8"/>
      <c r="B118" s="8"/>
      <c r="C118" s="13"/>
      <c r="D118" s="13"/>
      <c r="E118" s="13"/>
      <c r="F118" s="13"/>
      <c r="G118" s="8"/>
      <c r="H118" s="8"/>
      <c r="I118" s="8"/>
      <c r="J118" s="8"/>
      <c r="K118" s="8"/>
    </row>
    <row r="119" spans="1:11" ht="17.25">
      <c r="A119" s="8"/>
      <c r="B119" s="8"/>
      <c r="C119" s="13"/>
      <c r="D119" s="13"/>
      <c r="E119" s="13"/>
      <c r="F119" s="13"/>
      <c r="G119" s="8"/>
      <c r="H119" s="8"/>
      <c r="I119" s="8"/>
      <c r="J119" s="8"/>
      <c r="K119" s="8"/>
    </row>
    <row r="120" spans="1:11" ht="17.25">
      <c r="A120" s="8"/>
      <c r="B120" s="8"/>
      <c r="C120" s="13"/>
      <c r="D120" s="13"/>
      <c r="E120" s="13"/>
      <c r="F120" s="13"/>
      <c r="G120" s="8"/>
      <c r="H120" s="8"/>
      <c r="I120" s="8"/>
      <c r="J120" s="8"/>
      <c r="K120" s="8"/>
    </row>
    <row r="121" spans="1:11" ht="17.25">
      <c r="A121" s="8"/>
      <c r="B121" s="8"/>
      <c r="C121" s="13"/>
      <c r="D121" s="13"/>
      <c r="E121" s="13"/>
      <c r="F121" s="13"/>
      <c r="G121" s="8"/>
      <c r="H121" s="8"/>
      <c r="I121" s="8"/>
      <c r="J121" s="8"/>
      <c r="K121" s="8"/>
    </row>
    <row r="122" spans="1:11" ht="17.25">
      <c r="A122" s="8"/>
      <c r="B122" s="8"/>
      <c r="C122" s="13"/>
      <c r="D122" s="13"/>
      <c r="E122" s="13"/>
      <c r="F122" s="13"/>
      <c r="G122" s="8"/>
      <c r="H122" s="8"/>
      <c r="I122" s="8"/>
      <c r="J122" s="8"/>
      <c r="K122" s="8"/>
    </row>
    <row r="123" spans="1:11" ht="17.25">
      <c r="A123" s="8"/>
      <c r="B123" s="8"/>
      <c r="C123" s="13"/>
      <c r="D123" s="13"/>
      <c r="E123" s="13"/>
      <c r="F123" s="13"/>
      <c r="G123" s="8"/>
      <c r="H123" s="8"/>
      <c r="I123" s="8"/>
      <c r="J123" s="8"/>
      <c r="K123" s="8"/>
    </row>
    <row r="124" spans="1:11" ht="17.25">
      <c r="A124" s="8"/>
      <c r="B124" s="8"/>
      <c r="C124" s="13"/>
      <c r="D124" s="13"/>
      <c r="E124" s="13"/>
      <c r="F124" s="13"/>
      <c r="G124" s="8"/>
      <c r="H124" s="8"/>
      <c r="I124" s="8"/>
      <c r="J124" s="8"/>
      <c r="K124" s="8"/>
    </row>
    <row r="125" spans="1:11" ht="17.25">
      <c r="A125" s="8"/>
      <c r="B125" s="8"/>
      <c r="C125" s="13"/>
      <c r="D125" s="13"/>
      <c r="E125" s="13"/>
      <c r="F125" s="13"/>
      <c r="G125" s="8"/>
      <c r="H125" s="8"/>
      <c r="I125" s="8"/>
      <c r="J125" s="8"/>
      <c r="K125" s="8"/>
    </row>
    <row r="126" spans="1:11" ht="17.25">
      <c r="A126" s="8"/>
      <c r="B126" s="8"/>
      <c r="C126" s="13"/>
      <c r="D126" s="13"/>
      <c r="E126" s="13"/>
      <c r="F126" s="13"/>
      <c r="G126" s="8"/>
      <c r="H126" s="8"/>
      <c r="I126" s="8"/>
      <c r="J126" s="8"/>
      <c r="K126" s="8"/>
    </row>
    <row r="127" spans="1:11" ht="17.25">
      <c r="A127" s="8"/>
      <c r="B127" s="8"/>
      <c r="C127" s="13"/>
      <c r="D127" s="13"/>
      <c r="E127" s="13"/>
      <c r="F127" s="13"/>
      <c r="G127" s="8"/>
      <c r="H127" s="8"/>
      <c r="I127" s="8"/>
      <c r="J127" s="8"/>
      <c r="K127" s="8"/>
    </row>
    <row r="128" spans="1:11" ht="17.25">
      <c r="A128" s="8"/>
      <c r="B128" s="8"/>
      <c r="C128" s="13"/>
      <c r="D128" s="13"/>
      <c r="E128" s="13"/>
      <c r="F128" s="13"/>
      <c r="G128" s="8"/>
      <c r="H128" s="8"/>
      <c r="I128" s="8"/>
      <c r="J128" s="8"/>
      <c r="K128" s="8"/>
    </row>
    <row r="129" spans="1:11" ht="17.25">
      <c r="A129" s="8"/>
      <c r="B129" s="8"/>
      <c r="C129" s="13"/>
      <c r="D129" s="13"/>
      <c r="E129" s="13"/>
      <c r="F129" s="13"/>
      <c r="G129" s="8"/>
      <c r="H129" s="8"/>
      <c r="I129" s="8"/>
      <c r="J129" s="8"/>
      <c r="K129" s="8"/>
    </row>
    <row r="130" spans="1:11" ht="17.25">
      <c r="A130" s="8"/>
      <c r="B130" s="8"/>
      <c r="C130" s="13"/>
      <c r="D130" s="13"/>
      <c r="E130" s="13"/>
      <c r="F130" s="13"/>
      <c r="G130" s="8"/>
      <c r="H130" s="8"/>
      <c r="I130" s="8"/>
      <c r="J130" s="8"/>
      <c r="K130" s="8"/>
    </row>
    <row r="131" spans="1:11" ht="17.25">
      <c r="A131" s="8"/>
      <c r="B131" s="8"/>
      <c r="C131" s="13"/>
      <c r="D131" s="13"/>
      <c r="E131" s="13"/>
      <c r="F131" s="13"/>
      <c r="G131" s="8"/>
      <c r="H131" s="8"/>
      <c r="I131" s="8"/>
      <c r="J131" s="8"/>
      <c r="K131" s="8"/>
    </row>
    <row r="132" spans="1:11" ht="17.25">
      <c r="A132" s="8"/>
      <c r="B132" s="8"/>
      <c r="C132" s="13"/>
      <c r="D132" s="13"/>
      <c r="E132" s="13"/>
      <c r="F132" s="13"/>
      <c r="G132" s="8"/>
      <c r="H132" s="8"/>
      <c r="I132" s="8"/>
      <c r="J132" s="8"/>
      <c r="K132" s="8"/>
    </row>
    <row r="133" spans="1:11" ht="17.25">
      <c r="A133" s="8"/>
      <c r="B133" s="8"/>
      <c r="C133" s="13"/>
      <c r="D133" s="13"/>
      <c r="E133" s="13"/>
      <c r="F133" s="13"/>
      <c r="G133" s="8"/>
      <c r="H133" s="8"/>
      <c r="I133" s="8"/>
      <c r="J133" s="8"/>
      <c r="K133" s="8"/>
    </row>
    <row r="134" spans="1:11" ht="17.25">
      <c r="A134" s="8"/>
      <c r="B134" s="8"/>
      <c r="C134" s="13"/>
      <c r="D134" s="13"/>
      <c r="E134" s="13"/>
      <c r="F134" s="13"/>
      <c r="G134" s="8"/>
      <c r="H134" s="8"/>
      <c r="I134" s="8"/>
      <c r="J134" s="8"/>
      <c r="K134" s="8"/>
    </row>
    <row r="135" spans="1:11" ht="17.25">
      <c r="A135" s="8"/>
      <c r="B135" s="8"/>
      <c r="C135" s="13"/>
      <c r="D135" s="13"/>
      <c r="E135" s="13"/>
      <c r="F135" s="13"/>
      <c r="G135" s="8"/>
      <c r="H135" s="8"/>
      <c r="I135" s="8"/>
      <c r="J135" s="8"/>
      <c r="K135" s="8"/>
    </row>
    <row r="136" spans="1:11" ht="17.25">
      <c r="A136" s="8"/>
      <c r="B136" s="8"/>
      <c r="C136" s="13"/>
      <c r="D136" s="13"/>
      <c r="E136" s="13"/>
      <c r="F136" s="13"/>
      <c r="G136" s="8"/>
      <c r="H136" s="8"/>
      <c r="I136" s="8"/>
      <c r="J136" s="8"/>
      <c r="K136" s="8"/>
    </row>
    <row r="137" spans="1:11" ht="17.25">
      <c r="A137" s="8"/>
      <c r="B137" s="8"/>
      <c r="C137" s="13"/>
      <c r="D137" s="13"/>
      <c r="E137" s="13"/>
      <c r="F137" s="13"/>
      <c r="G137" s="8"/>
      <c r="H137" s="8"/>
      <c r="I137" s="8"/>
      <c r="J137" s="8"/>
      <c r="K137" s="8"/>
    </row>
    <row r="138" spans="1:11" ht="17.25">
      <c r="A138" s="8"/>
      <c r="B138" s="8"/>
      <c r="C138" s="13"/>
      <c r="D138" s="13"/>
      <c r="E138" s="13"/>
      <c r="F138" s="13"/>
      <c r="G138" s="8"/>
      <c r="H138" s="8"/>
      <c r="I138" s="8"/>
      <c r="J138" s="8"/>
      <c r="K138" s="8"/>
    </row>
    <row r="139" spans="1:11" ht="17.25">
      <c r="A139" s="8"/>
      <c r="B139" s="8"/>
      <c r="C139" s="13"/>
      <c r="D139" s="13"/>
      <c r="E139" s="13"/>
      <c r="F139" s="13"/>
      <c r="G139" s="8"/>
      <c r="H139" s="8"/>
      <c r="I139" s="8"/>
      <c r="J139" s="8"/>
      <c r="K139" s="8"/>
    </row>
    <row r="140" spans="1:11" ht="17.25">
      <c r="A140" s="8"/>
      <c r="B140" s="8"/>
      <c r="C140" s="13"/>
      <c r="D140" s="13"/>
      <c r="E140" s="13"/>
      <c r="F140" s="13"/>
      <c r="G140" s="8"/>
      <c r="H140" s="8"/>
      <c r="I140" s="8"/>
      <c r="J140" s="8"/>
      <c r="K140" s="8"/>
    </row>
    <row r="141" spans="1:11" ht="17.25">
      <c r="A141" s="8"/>
      <c r="B141" s="8"/>
      <c r="C141" s="13"/>
      <c r="D141" s="13"/>
      <c r="E141" s="13"/>
      <c r="F141" s="13"/>
      <c r="G141" s="8"/>
      <c r="H141" s="8"/>
      <c r="I141" s="8"/>
      <c r="J141" s="8"/>
      <c r="K141" s="8"/>
    </row>
    <row r="142" spans="1:11" ht="17.25">
      <c r="A142" s="8"/>
      <c r="B142" s="8"/>
      <c r="C142" s="13"/>
      <c r="D142" s="13"/>
      <c r="E142" s="13"/>
      <c r="F142" s="13"/>
      <c r="G142" s="8"/>
      <c r="H142" s="8"/>
      <c r="I142" s="8"/>
      <c r="J142" s="8"/>
      <c r="K142" s="8"/>
    </row>
    <row r="143" spans="1:11" ht="17.25">
      <c r="A143" s="8"/>
      <c r="B143" s="8"/>
      <c r="C143" s="13"/>
      <c r="D143" s="13"/>
      <c r="E143" s="13"/>
      <c r="F143" s="13"/>
      <c r="G143" s="8"/>
      <c r="H143" s="8"/>
      <c r="I143" s="8"/>
      <c r="J143" s="8"/>
      <c r="K143" s="8"/>
    </row>
    <row r="144" spans="1:11" ht="17.25">
      <c r="A144" s="8"/>
      <c r="B144" s="8"/>
      <c r="C144" s="13"/>
      <c r="D144" s="13"/>
      <c r="E144" s="13"/>
      <c r="F144" s="13"/>
      <c r="G144" s="8"/>
      <c r="H144" s="8"/>
      <c r="I144" s="8"/>
      <c r="J144" s="8"/>
      <c r="K144" s="8"/>
    </row>
    <row r="145" spans="1:11" ht="17.25">
      <c r="A145" s="8"/>
      <c r="B145" s="8"/>
      <c r="C145" s="13"/>
      <c r="D145" s="13"/>
      <c r="E145" s="13"/>
      <c r="F145" s="13"/>
      <c r="G145" s="8"/>
      <c r="H145" s="8"/>
      <c r="I145" s="8"/>
      <c r="J145" s="8"/>
      <c r="K145" s="8"/>
    </row>
    <row r="146" spans="1:11" ht="17.25">
      <c r="A146" s="8"/>
      <c r="B146" s="8"/>
      <c r="C146" s="13"/>
      <c r="D146" s="13"/>
      <c r="E146" s="13"/>
      <c r="F146" s="13"/>
      <c r="G146" s="8"/>
      <c r="H146" s="8"/>
      <c r="I146" s="8"/>
      <c r="J146" s="8"/>
      <c r="K146" s="8"/>
    </row>
    <row r="147" spans="1:11" ht="17.25">
      <c r="A147" s="8"/>
      <c r="B147" s="8"/>
      <c r="C147" s="13"/>
      <c r="D147" s="13"/>
      <c r="E147" s="13"/>
      <c r="F147" s="13"/>
      <c r="G147" s="8"/>
      <c r="H147" s="8"/>
      <c r="I147" s="8"/>
      <c r="J147" s="8"/>
      <c r="K147" s="8"/>
    </row>
    <row r="148" spans="1:11" ht="17.25">
      <c r="A148" s="8"/>
      <c r="B148" s="8"/>
      <c r="C148" s="13"/>
      <c r="D148" s="13"/>
      <c r="E148" s="13"/>
      <c r="F148" s="13"/>
      <c r="G148" s="8"/>
      <c r="H148" s="8"/>
      <c r="I148" s="8"/>
      <c r="J148" s="8"/>
      <c r="K148" s="8"/>
    </row>
    <row r="149" spans="1:11" ht="17.25">
      <c r="A149" s="8"/>
      <c r="B149" s="8"/>
      <c r="C149" s="13"/>
      <c r="D149" s="13"/>
      <c r="E149" s="13"/>
      <c r="F149" s="13"/>
      <c r="G149" s="8"/>
      <c r="H149" s="8"/>
      <c r="I149" s="8"/>
      <c r="J149" s="8"/>
      <c r="K149" s="8"/>
    </row>
    <row r="150" spans="1:11" ht="17.25">
      <c r="A150" s="8"/>
      <c r="B150" s="8"/>
      <c r="C150" s="13"/>
      <c r="D150" s="13"/>
      <c r="E150" s="13"/>
      <c r="F150" s="13"/>
      <c r="G150" s="8"/>
      <c r="H150" s="8"/>
      <c r="I150" s="8"/>
      <c r="J150" s="8"/>
      <c r="K150" s="8"/>
    </row>
    <row r="151" spans="1:11" ht="17.25">
      <c r="A151" s="8"/>
      <c r="B151" s="8"/>
      <c r="C151" s="13"/>
      <c r="D151" s="13"/>
      <c r="E151" s="13"/>
      <c r="F151" s="13"/>
      <c r="G151" s="8"/>
      <c r="H151" s="8"/>
      <c r="I151" s="8"/>
      <c r="J151" s="8"/>
      <c r="K151" s="8"/>
    </row>
    <row r="152" spans="1:11" ht="17.25">
      <c r="A152" s="8"/>
      <c r="B152" s="8"/>
      <c r="C152" s="13"/>
      <c r="D152" s="13"/>
      <c r="E152" s="13"/>
      <c r="F152" s="13"/>
      <c r="G152" s="8"/>
      <c r="H152" s="8"/>
      <c r="I152" s="8"/>
      <c r="J152" s="8"/>
      <c r="K152" s="8"/>
    </row>
    <row r="153" spans="1:11" ht="17.25">
      <c r="A153" s="8"/>
      <c r="B153" s="8"/>
      <c r="C153" s="13"/>
      <c r="D153" s="13"/>
      <c r="E153" s="13"/>
      <c r="F153" s="13"/>
      <c r="G153" s="8"/>
      <c r="H153" s="8"/>
      <c r="I153" s="8"/>
      <c r="J153" s="8"/>
      <c r="K153" s="8"/>
    </row>
    <row r="154" spans="1:11" ht="17.25">
      <c r="A154" s="8"/>
      <c r="B154" s="8"/>
      <c r="C154" s="13"/>
      <c r="D154" s="13"/>
      <c r="E154" s="13"/>
      <c r="F154" s="13"/>
      <c r="G154" s="8"/>
      <c r="H154" s="8"/>
      <c r="I154" s="8"/>
      <c r="J154" s="8"/>
      <c r="K154" s="8"/>
    </row>
    <row r="155" spans="1:11" ht="17.25">
      <c r="A155" s="8"/>
      <c r="B155" s="8"/>
      <c r="C155" s="13"/>
      <c r="D155" s="13"/>
      <c r="E155" s="13"/>
      <c r="F155" s="13"/>
      <c r="G155" s="8"/>
      <c r="H155" s="8"/>
      <c r="I155" s="8"/>
      <c r="J155" s="8"/>
      <c r="K155" s="8"/>
    </row>
    <row r="156" spans="1:11" ht="17.25">
      <c r="A156" s="8"/>
      <c r="B156" s="8"/>
      <c r="C156" s="13"/>
      <c r="D156" s="13"/>
      <c r="E156" s="13"/>
      <c r="F156" s="13"/>
      <c r="G156" s="8"/>
      <c r="H156" s="8"/>
      <c r="I156" s="8"/>
      <c r="J156" s="8"/>
      <c r="K156" s="8"/>
    </row>
    <row r="157" spans="1:11" ht="17.25">
      <c r="A157" s="8"/>
      <c r="B157" s="8"/>
      <c r="C157" s="13"/>
      <c r="D157" s="13"/>
      <c r="E157" s="13"/>
      <c r="F157" s="13"/>
      <c r="G157" s="8"/>
      <c r="H157" s="8"/>
      <c r="I157" s="8"/>
      <c r="J157" s="8"/>
      <c r="K157" s="8"/>
    </row>
    <row r="158" spans="1:11" ht="17.25">
      <c r="A158" s="8"/>
      <c r="B158" s="8"/>
      <c r="C158" s="13"/>
      <c r="D158" s="13"/>
      <c r="E158" s="13"/>
      <c r="F158" s="13"/>
      <c r="G158" s="8"/>
      <c r="H158" s="8"/>
      <c r="I158" s="8"/>
      <c r="J158" s="8"/>
      <c r="K158" s="8"/>
    </row>
    <row r="159" spans="1:11" ht="17.25">
      <c r="A159" s="8"/>
      <c r="B159" s="8"/>
      <c r="C159" s="13"/>
      <c r="D159" s="13"/>
      <c r="E159" s="13"/>
      <c r="F159" s="13"/>
      <c r="G159" s="8"/>
      <c r="H159" s="8"/>
      <c r="I159" s="8"/>
      <c r="J159" s="8"/>
      <c r="K159" s="8"/>
    </row>
    <row r="160" spans="1:11" ht="17.25">
      <c r="A160" s="8"/>
      <c r="B160" s="8"/>
      <c r="C160" s="13"/>
      <c r="D160" s="13"/>
      <c r="E160" s="13"/>
      <c r="F160" s="13"/>
      <c r="G160" s="8"/>
      <c r="H160" s="8"/>
      <c r="I160" s="8"/>
      <c r="J160" s="8"/>
      <c r="K160" s="8"/>
    </row>
    <row r="161" spans="1:11" ht="17.25">
      <c r="A161" s="8"/>
      <c r="B161" s="8"/>
      <c r="C161" s="13"/>
      <c r="D161" s="13"/>
      <c r="E161" s="13"/>
      <c r="F161" s="13"/>
      <c r="G161" s="8"/>
      <c r="H161" s="8"/>
      <c r="I161" s="8"/>
      <c r="J161" s="8"/>
      <c r="K161" s="8"/>
    </row>
    <row r="162" spans="1:11" ht="17.25">
      <c r="A162" s="8"/>
      <c r="B162" s="8"/>
      <c r="C162" s="13"/>
      <c r="D162" s="13"/>
      <c r="E162" s="13"/>
      <c r="F162" s="13"/>
      <c r="G162" s="8"/>
      <c r="H162" s="8"/>
      <c r="I162" s="8"/>
      <c r="J162" s="8"/>
      <c r="K162" s="8"/>
    </row>
    <row r="163" spans="1:11" ht="17.25">
      <c r="A163" s="8"/>
      <c r="B163" s="8"/>
      <c r="C163" s="13"/>
      <c r="D163" s="13"/>
      <c r="E163" s="13"/>
      <c r="F163" s="13"/>
      <c r="G163" s="8"/>
      <c r="H163" s="8"/>
      <c r="I163" s="8"/>
      <c r="J163" s="8"/>
      <c r="K163" s="8"/>
    </row>
    <row r="164" spans="1:11" ht="17.25">
      <c r="A164" s="8"/>
      <c r="B164" s="8"/>
      <c r="C164" s="13"/>
      <c r="D164" s="13"/>
      <c r="E164" s="13"/>
      <c r="F164" s="13"/>
      <c r="G164" s="8"/>
      <c r="H164" s="8"/>
      <c r="I164" s="8"/>
      <c r="J164" s="8"/>
      <c r="K164" s="8"/>
    </row>
    <row r="165" spans="1:11" ht="17.25">
      <c r="A165" s="8"/>
      <c r="B165" s="8"/>
      <c r="C165" s="13"/>
      <c r="D165" s="13"/>
      <c r="E165" s="13"/>
      <c r="F165" s="13"/>
      <c r="G165" s="8"/>
      <c r="H165" s="8"/>
      <c r="I165" s="8"/>
      <c r="J165" s="8"/>
      <c r="K165" s="8"/>
    </row>
    <row r="166" spans="1:11" ht="17.25">
      <c r="A166" s="8"/>
      <c r="B166" s="8"/>
      <c r="C166" s="13"/>
      <c r="D166" s="13"/>
      <c r="E166" s="13"/>
      <c r="F166" s="13"/>
      <c r="G166" s="8"/>
      <c r="H166" s="8"/>
      <c r="I166" s="8"/>
      <c r="J166" s="8"/>
      <c r="K166" s="8"/>
    </row>
    <row r="167" spans="1:11" ht="17.25">
      <c r="A167" s="8"/>
      <c r="B167" s="8"/>
      <c r="C167" s="13"/>
      <c r="D167" s="13"/>
      <c r="E167" s="13"/>
      <c r="F167" s="13"/>
      <c r="G167" s="8"/>
      <c r="H167" s="8"/>
      <c r="I167" s="8"/>
      <c r="J167" s="8"/>
      <c r="K167" s="8"/>
    </row>
    <row r="168" spans="1:11" ht="17.25">
      <c r="A168" s="8"/>
      <c r="B168" s="8"/>
      <c r="C168" s="13"/>
      <c r="D168" s="13"/>
      <c r="E168" s="13"/>
      <c r="F168" s="13"/>
      <c r="G168" s="8"/>
      <c r="H168" s="8"/>
      <c r="I168" s="8"/>
      <c r="J168" s="8"/>
      <c r="K168" s="8"/>
    </row>
    <row r="169" spans="1:11" ht="17.25">
      <c r="A169" s="8"/>
      <c r="B169" s="8"/>
      <c r="C169" s="13"/>
      <c r="D169" s="13"/>
      <c r="E169" s="13"/>
      <c r="F169" s="13"/>
      <c r="G169" s="8"/>
      <c r="H169" s="8"/>
      <c r="I169" s="8"/>
      <c r="J169" s="8"/>
      <c r="K169" s="8"/>
    </row>
    <row r="170" spans="1:11" ht="17.25">
      <c r="A170" s="8"/>
      <c r="B170" s="8"/>
      <c r="C170" s="13"/>
      <c r="D170" s="13"/>
      <c r="E170" s="13"/>
      <c r="F170" s="13"/>
      <c r="G170" s="8"/>
      <c r="H170" s="8"/>
      <c r="I170" s="8"/>
      <c r="J170" s="8"/>
      <c r="K170" s="8"/>
    </row>
    <row r="171" spans="1:11" ht="17.25">
      <c r="A171" s="8"/>
      <c r="B171" s="8"/>
      <c r="C171" s="13"/>
      <c r="D171" s="13"/>
      <c r="E171" s="13"/>
      <c r="F171" s="13"/>
      <c r="G171" s="8"/>
      <c r="H171" s="8"/>
      <c r="I171" s="8"/>
      <c r="J171" s="8"/>
      <c r="K171" s="8"/>
    </row>
    <row r="172" spans="1:11" ht="17.25">
      <c r="A172" s="8"/>
      <c r="B172" s="8"/>
      <c r="C172" s="13"/>
      <c r="D172" s="13"/>
      <c r="E172" s="13"/>
      <c r="F172" s="13"/>
      <c r="G172" s="8"/>
      <c r="H172" s="8"/>
      <c r="I172" s="8"/>
      <c r="J172" s="8"/>
      <c r="K172" s="8"/>
    </row>
    <row r="173" spans="1:11" ht="17.25">
      <c r="A173" s="8"/>
      <c r="B173" s="8"/>
      <c r="C173" s="13"/>
      <c r="D173" s="13"/>
      <c r="E173" s="13"/>
      <c r="F173" s="13"/>
      <c r="G173" s="8"/>
      <c r="H173" s="8"/>
      <c r="I173" s="8"/>
      <c r="J173" s="8"/>
      <c r="K173" s="8"/>
    </row>
    <row r="174" spans="1:11" ht="17.25">
      <c r="A174" s="8"/>
      <c r="B174" s="8"/>
      <c r="C174" s="13"/>
      <c r="D174" s="13"/>
      <c r="E174" s="13"/>
      <c r="F174" s="13"/>
      <c r="G174" s="8"/>
      <c r="H174" s="8"/>
      <c r="I174" s="8"/>
      <c r="J174" s="8"/>
      <c r="K174" s="8"/>
    </row>
    <row r="175" spans="1:11" ht="17.25">
      <c r="A175" s="8"/>
      <c r="B175" s="8"/>
      <c r="C175" s="13"/>
      <c r="D175" s="13"/>
      <c r="E175" s="13"/>
      <c r="F175" s="13"/>
      <c r="G175" s="8"/>
      <c r="H175" s="8"/>
      <c r="I175" s="8"/>
      <c r="J175" s="8"/>
      <c r="K175" s="8"/>
    </row>
    <row r="176" spans="1:11" ht="17.25">
      <c r="A176" s="8"/>
      <c r="B176" s="8"/>
      <c r="C176" s="13"/>
      <c r="D176" s="13"/>
      <c r="E176" s="13"/>
      <c r="F176" s="13"/>
      <c r="G176" s="8"/>
      <c r="H176" s="8"/>
      <c r="I176" s="8"/>
      <c r="J176" s="8"/>
      <c r="K176" s="8"/>
    </row>
    <row r="177" spans="1:11" ht="17.25">
      <c r="A177" s="8"/>
      <c r="B177" s="8"/>
      <c r="C177" s="13"/>
      <c r="D177" s="13"/>
      <c r="E177" s="13"/>
      <c r="F177" s="13"/>
      <c r="G177" s="8"/>
      <c r="H177" s="8"/>
      <c r="I177" s="8"/>
      <c r="J177" s="8"/>
      <c r="K177" s="8"/>
    </row>
    <row r="178" spans="1:11" ht="17.25">
      <c r="A178" s="8"/>
      <c r="B178" s="8"/>
      <c r="C178" s="13"/>
      <c r="D178" s="13"/>
      <c r="E178" s="13"/>
      <c r="F178" s="13"/>
      <c r="G178" s="8"/>
      <c r="H178" s="8"/>
      <c r="I178" s="8"/>
      <c r="J178" s="8"/>
      <c r="K178" s="8"/>
    </row>
    <row r="179" spans="1:11" ht="17.25">
      <c r="A179" s="8"/>
      <c r="B179" s="8"/>
      <c r="C179" s="13"/>
      <c r="D179" s="13"/>
      <c r="E179" s="13"/>
      <c r="F179" s="13"/>
      <c r="G179" s="8"/>
      <c r="H179" s="8"/>
      <c r="I179" s="8"/>
      <c r="J179" s="8"/>
      <c r="K179" s="8"/>
    </row>
    <row r="180" spans="1:11" ht="17.25">
      <c r="A180" s="8"/>
      <c r="B180" s="8"/>
      <c r="C180" s="13"/>
      <c r="D180" s="13"/>
      <c r="E180" s="13"/>
      <c r="F180" s="13"/>
      <c r="G180" s="8"/>
      <c r="H180" s="8"/>
      <c r="I180" s="8"/>
      <c r="J180" s="8"/>
      <c r="K180" s="8"/>
    </row>
    <row r="181" spans="1:11" ht="17.25">
      <c r="A181" s="8"/>
      <c r="B181" s="8"/>
      <c r="C181" s="13"/>
      <c r="D181" s="13"/>
      <c r="E181" s="13"/>
      <c r="F181" s="13"/>
      <c r="G181" s="8"/>
      <c r="H181" s="8"/>
      <c r="I181" s="8"/>
      <c r="J181" s="8"/>
      <c r="K181" s="8"/>
    </row>
    <row r="182" spans="1:11" ht="17.25">
      <c r="A182" s="8"/>
      <c r="B182" s="8"/>
      <c r="C182" s="13"/>
      <c r="D182" s="13"/>
      <c r="E182" s="13"/>
      <c r="F182" s="13"/>
      <c r="G182" s="8"/>
      <c r="H182" s="8"/>
      <c r="I182" s="8"/>
      <c r="J182" s="8"/>
      <c r="K182" s="8"/>
    </row>
    <row r="183" spans="1:11" ht="17.25">
      <c r="A183" s="8"/>
      <c r="B183" s="8"/>
      <c r="C183" s="13"/>
      <c r="D183" s="13"/>
      <c r="E183" s="13"/>
      <c r="F183" s="13"/>
      <c r="G183" s="8"/>
      <c r="H183" s="8"/>
      <c r="I183" s="8"/>
      <c r="J183" s="8"/>
      <c r="K183" s="8"/>
    </row>
    <row r="184" spans="1:11" ht="17.25">
      <c r="A184" s="8"/>
      <c r="B184" s="8"/>
      <c r="C184" s="13"/>
      <c r="D184" s="13"/>
      <c r="E184" s="13"/>
      <c r="F184" s="13"/>
      <c r="G184" s="8"/>
      <c r="H184" s="8"/>
      <c r="I184" s="8"/>
      <c r="J184" s="8"/>
      <c r="K184" s="8"/>
    </row>
    <row r="185" spans="1:11" ht="17.25">
      <c r="A185" s="8"/>
      <c r="B185" s="8"/>
      <c r="C185" s="13"/>
      <c r="D185" s="13"/>
      <c r="E185" s="13"/>
      <c r="F185" s="13"/>
      <c r="G185" s="8"/>
      <c r="H185" s="8"/>
      <c r="I185" s="8"/>
      <c r="J185" s="8"/>
      <c r="K185" s="8"/>
    </row>
    <row r="186" spans="1:11" ht="17.25">
      <c r="A186" s="8"/>
      <c r="B186" s="8"/>
      <c r="C186" s="13"/>
      <c r="D186" s="13"/>
      <c r="E186" s="13"/>
      <c r="F186" s="13"/>
      <c r="G186" s="8"/>
      <c r="H186" s="8"/>
      <c r="I186" s="8"/>
      <c r="J186" s="8"/>
      <c r="K186" s="8"/>
    </row>
    <row r="187" spans="1:11" ht="17.25">
      <c r="A187" s="8"/>
      <c r="B187" s="8"/>
      <c r="C187" s="13"/>
      <c r="D187" s="13"/>
      <c r="E187" s="13"/>
      <c r="F187" s="13"/>
      <c r="G187" s="8"/>
      <c r="H187" s="8"/>
      <c r="I187" s="8"/>
      <c r="J187" s="8"/>
      <c r="K187" s="8"/>
    </row>
    <row r="188" spans="1:11" ht="17.25">
      <c r="A188" s="8"/>
      <c r="B188" s="8"/>
      <c r="C188" s="13"/>
      <c r="D188" s="13"/>
      <c r="E188" s="13"/>
      <c r="F188" s="13"/>
      <c r="G188" s="8"/>
      <c r="H188" s="8"/>
      <c r="I188" s="8"/>
      <c r="J188" s="8"/>
      <c r="K188" s="8"/>
    </row>
    <row r="189" spans="1:11" ht="17.25">
      <c r="A189" s="8"/>
      <c r="B189" s="8"/>
      <c r="C189" s="13"/>
      <c r="D189" s="13"/>
      <c r="E189" s="13"/>
      <c r="F189" s="13"/>
      <c r="G189" s="8"/>
      <c r="H189" s="8"/>
      <c r="I189" s="8"/>
      <c r="J189" s="8"/>
      <c r="K189" s="8"/>
    </row>
    <row r="190" spans="1:11" ht="17.25">
      <c r="A190" s="8"/>
      <c r="B190" s="8"/>
      <c r="C190" s="13"/>
      <c r="D190" s="13"/>
      <c r="E190" s="13"/>
      <c r="F190" s="13"/>
      <c r="G190" s="8"/>
      <c r="H190" s="8"/>
      <c r="I190" s="8"/>
      <c r="J190" s="8"/>
      <c r="K190" s="8"/>
    </row>
    <row r="191" spans="1:11" ht="17.25">
      <c r="A191" s="8"/>
      <c r="B191" s="8"/>
      <c r="C191" s="13"/>
      <c r="D191" s="13"/>
      <c r="E191" s="13"/>
      <c r="F191" s="13"/>
      <c r="G191" s="8"/>
      <c r="H191" s="8"/>
      <c r="I191" s="8"/>
      <c r="J191" s="8"/>
      <c r="K191" s="8"/>
    </row>
    <row r="192" spans="1:11" ht="17.25">
      <c r="A192" s="8"/>
      <c r="B192" s="8"/>
      <c r="C192" s="13"/>
      <c r="D192" s="13"/>
      <c r="E192" s="13"/>
      <c r="F192" s="13"/>
      <c r="G192" s="8"/>
      <c r="H192" s="8"/>
      <c r="I192" s="8"/>
      <c r="J192" s="8"/>
      <c r="K192" s="8"/>
    </row>
    <row r="193" spans="1:11" ht="17.25">
      <c r="A193" s="8"/>
      <c r="B193" s="8"/>
      <c r="C193" s="13"/>
      <c r="D193" s="13"/>
      <c r="E193" s="13"/>
      <c r="F193" s="13"/>
      <c r="G193" s="8"/>
      <c r="H193" s="8"/>
      <c r="I193" s="8"/>
      <c r="J193" s="8"/>
      <c r="K193" s="8"/>
    </row>
    <row r="194" spans="1:11" ht="17.25">
      <c r="A194" s="8"/>
      <c r="B194" s="8"/>
      <c r="C194" s="13"/>
      <c r="D194" s="13"/>
      <c r="E194" s="13"/>
      <c r="F194" s="13"/>
      <c r="G194" s="8"/>
      <c r="H194" s="8"/>
      <c r="I194" s="8"/>
      <c r="J194" s="8"/>
      <c r="K194" s="8"/>
    </row>
    <row r="195" spans="1:11" ht="17.25">
      <c r="A195" s="8"/>
      <c r="B195" s="8"/>
      <c r="C195" s="13"/>
      <c r="D195" s="13"/>
      <c r="E195" s="13"/>
      <c r="F195" s="13"/>
      <c r="G195" s="8"/>
      <c r="H195" s="8"/>
      <c r="I195" s="8"/>
      <c r="J195" s="8"/>
      <c r="K195" s="8"/>
    </row>
    <row r="196" spans="1:11" ht="17.25">
      <c r="A196" s="8"/>
      <c r="B196" s="8"/>
      <c r="C196" s="13"/>
      <c r="D196" s="13"/>
      <c r="E196" s="13"/>
      <c r="F196" s="13"/>
      <c r="G196" s="8"/>
      <c r="H196" s="8"/>
      <c r="I196" s="8"/>
      <c r="J196" s="8"/>
      <c r="K196" s="8"/>
    </row>
    <row r="197" spans="1:11" ht="17.25">
      <c r="A197" s="8"/>
      <c r="B197" s="8"/>
      <c r="C197" s="13"/>
      <c r="D197" s="13"/>
      <c r="E197" s="13"/>
      <c r="F197" s="13"/>
      <c r="G197" s="8"/>
      <c r="H197" s="8"/>
      <c r="I197" s="8"/>
      <c r="J197" s="8"/>
      <c r="K197" s="8"/>
    </row>
    <row r="198" spans="1:11" ht="17.25">
      <c r="A198" s="8"/>
      <c r="B198" s="8"/>
      <c r="C198" s="13"/>
      <c r="D198" s="13"/>
      <c r="E198" s="13"/>
      <c r="F198" s="13"/>
      <c r="G198" s="8"/>
      <c r="H198" s="8"/>
      <c r="I198" s="8"/>
      <c r="J198" s="8"/>
      <c r="K198" s="8"/>
    </row>
    <row r="199" spans="1:11" ht="17.25">
      <c r="A199" s="8"/>
      <c r="B199" s="8"/>
      <c r="C199" s="13"/>
      <c r="D199" s="13"/>
      <c r="E199" s="13"/>
      <c r="F199" s="13"/>
      <c r="G199" s="8"/>
      <c r="H199" s="8"/>
      <c r="I199" s="8"/>
      <c r="J199" s="8"/>
      <c r="K199" s="8"/>
    </row>
    <row r="200" spans="1:11" ht="17.25">
      <c r="A200" s="8"/>
      <c r="B200" s="8"/>
      <c r="C200" s="13"/>
      <c r="D200" s="13"/>
      <c r="E200" s="13"/>
      <c r="F200" s="13"/>
      <c r="G200" s="8"/>
      <c r="H200" s="8"/>
      <c r="I200" s="8"/>
      <c r="J200" s="8"/>
      <c r="K200" s="8"/>
    </row>
    <row r="201" spans="1:11" ht="17.25">
      <c r="A201" s="8"/>
      <c r="B201" s="8"/>
      <c r="C201" s="13"/>
      <c r="D201" s="13"/>
      <c r="E201" s="13"/>
      <c r="F201" s="13"/>
      <c r="G201" s="8"/>
      <c r="H201" s="8"/>
      <c r="I201" s="8"/>
      <c r="J201" s="8"/>
      <c r="K201" s="8"/>
    </row>
    <row r="202" spans="1:11" ht="17.25">
      <c r="A202" s="8"/>
      <c r="B202" s="8"/>
      <c r="C202" s="13"/>
      <c r="D202" s="13"/>
      <c r="E202" s="13"/>
      <c r="F202" s="13"/>
      <c r="G202" s="8"/>
      <c r="H202" s="8"/>
      <c r="I202" s="8"/>
      <c r="J202" s="8"/>
      <c r="K202" s="8"/>
    </row>
    <row r="203" spans="1:11" ht="17.25">
      <c r="A203" s="8"/>
      <c r="B203" s="8"/>
      <c r="C203" s="13"/>
      <c r="D203" s="13"/>
      <c r="E203" s="13"/>
      <c r="F203" s="13"/>
      <c r="G203" s="8"/>
      <c r="H203" s="8"/>
      <c r="I203" s="8"/>
      <c r="J203" s="8"/>
      <c r="K203" s="8"/>
    </row>
    <row r="204" spans="1:11" ht="17.25">
      <c r="A204" s="8"/>
      <c r="B204" s="8"/>
      <c r="C204" s="13"/>
      <c r="D204" s="13"/>
      <c r="E204" s="13"/>
      <c r="F204" s="13"/>
      <c r="G204" s="8"/>
      <c r="H204" s="8"/>
      <c r="I204" s="8"/>
      <c r="J204" s="8"/>
      <c r="K204" s="8"/>
    </row>
    <row r="205" spans="1:11" ht="17.25">
      <c r="A205" s="8"/>
      <c r="B205" s="8"/>
      <c r="C205" s="13"/>
      <c r="D205" s="13"/>
      <c r="E205" s="13"/>
      <c r="F205" s="13"/>
      <c r="G205" s="8"/>
      <c r="H205" s="8"/>
      <c r="I205" s="8"/>
      <c r="J205" s="8"/>
      <c r="K205" s="8"/>
    </row>
    <row r="206" spans="1:11" ht="17.25">
      <c r="A206" s="8"/>
      <c r="B206" s="8"/>
      <c r="C206" s="13"/>
      <c r="D206" s="13"/>
      <c r="E206" s="13"/>
      <c r="F206" s="13"/>
      <c r="G206" s="8"/>
      <c r="H206" s="8"/>
      <c r="I206" s="8"/>
      <c r="J206" s="8"/>
      <c r="K206" s="8"/>
    </row>
    <row r="207" spans="1:11" ht="17.25">
      <c r="A207" s="8"/>
      <c r="B207" s="8"/>
      <c r="C207" s="13"/>
      <c r="D207" s="13"/>
      <c r="E207" s="13"/>
      <c r="F207" s="13"/>
      <c r="G207" s="8"/>
      <c r="H207" s="8"/>
      <c r="I207" s="8"/>
      <c r="J207" s="8"/>
      <c r="K207" s="8"/>
    </row>
    <row r="208" spans="1:11" ht="17.25">
      <c r="A208" s="8"/>
      <c r="B208" s="8"/>
      <c r="C208" s="13"/>
      <c r="D208" s="13"/>
      <c r="E208" s="13"/>
      <c r="F208" s="13"/>
      <c r="G208" s="8"/>
      <c r="H208" s="8"/>
      <c r="I208" s="8"/>
      <c r="J208" s="8"/>
      <c r="K208" s="8"/>
    </row>
    <row r="209" spans="1:11" ht="17.25">
      <c r="A209" s="8"/>
      <c r="B209" s="8"/>
      <c r="C209" s="13"/>
      <c r="D209" s="13"/>
      <c r="E209" s="13"/>
      <c r="F209" s="13"/>
      <c r="G209" s="8"/>
      <c r="H209" s="8"/>
      <c r="I209" s="8"/>
      <c r="J209" s="8"/>
      <c r="K209" s="8"/>
    </row>
    <row r="210" spans="1:11" ht="17.25">
      <c r="A210" s="8"/>
      <c r="B210" s="8"/>
      <c r="C210" s="13"/>
      <c r="D210" s="13"/>
      <c r="E210" s="13"/>
      <c r="F210" s="13"/>
      <c r="G210" s="8"/>
      <c r="H210" s="8"/>
      <c r="I210" s="8"/>
      <c r="J210" s="8"/>
      <c r="K210" s="8"/>
    </row>
    <row r="211" spans="1:11" ht="17.25">
      <c r="A211" s="8"/>
      <c r="B211" s="8"/>
      <c r="C211" s="13"/>
      <c r="D211" s="13"/>
      <c r="E211" s="13"/>
      <c r="F211" s="13"/>
      <c r="G211" s="8"/>
      <c r="H211" s="8"/>
      <c r="I211" s="8"/>
      <c r="J211" s="8"/>
      <c r="K211" s="8"/>
    </row>
    <row r="212" spans="1:11" ht="17.25">
      <c r="A212" s="8"/>
      <c r="B212" s="8"/>
      <c r="C212" s="13"/>
      <c r="D212" s="13"/>
      <c r="E212" s="13"/>
      <c r="F212" s="13"/>
      <c r="G212" s="8"/>
      <c r="H212" s="8"/>
      <c r="I212" s="8"/>
      <c r="J212" s="8"/>
      <c r="K212" s="8"/>
    </row>
    <row r="213" spans="1:11" ht="17.25">
      <c r="A213" s="8"/>
      <c r="B213" s="8"/>
      <c r="C213" s="13"/>
      <c r="D213" s="13"/>
      <c r="E213" s="13"/>
      <c r="F213" s="13"/>
      <c r="G213" s="8"/>
      <c r="H213" s="8"/>
      <c r="I213" s="8"/>
      <c r="J213" s="8"/>
      <c r="K213" s="8"/>
    </row>
    <row r="214" spans="1:11" ht="17.25">
      <c r="A214" s="8"/>
      <c r="B214" s="8"/>
      <c r="C214" s="13"/>
      <c r="D214" s="13"/>
      <c r="E214" s="13"/>
      <c r="F214" s="13"/>
      <c r="G214" s="8"/>
      <c r="H214" s="8"/>
      <c r="I214" s="8"/>
      <c r="J214" s="8"/>
      <c r="K214" s="8"/>
    </row>
    <row r="215" spans="1:11" ht="17.25">
      <c r="A215" s="8"/>
      <c r="B215" s="8"/>
      <c r="C215" s="13"/>
      <c r="D215" s="13"/>
      <c r="E215" s="13"/>
      <c r="F215" s="13"/>
      <c r="G215" s="8"/>
      <c r="H215" s="8"/>
      <c r="I215" s="8"/>
      <c r="J215" s="8"/>
      <c r="K215" s="8"/>
    </row>
    <row r="216" spans="1:11" ht="17.25">
      <c r="A216" s="8"/>
      <c r="B216" s="8"/>
      <c r="C216" s="13"/>
      <c r="D216" s="13"/>
      <c r="E216" s="13"/>
      <c r="F216" s="13"/>
      <c r="G216" s="8"/>
      <c r="H216" s="8"/>
      <c r="I216" s="8"/>
      <c r="J216" s="8"/>
      <c r="K216" s="8"/>
    </row>
    <row r="217" spans="1:11" ht="17.25">
      <c r="A217" s="8"/>
      <c r="B217" s="8"/>
      <c r="C217" s="13"/>
      <c r="D217" s="13"/>
      <c r="E217" s="13"/>
      <c r="F217" s="13"/>
      <c r="G217" s="8"/>
      <c r="H217" s="8"/>
      <c r="I217" s="8"/>
      <c r="J217" s="8"/>
      <c r="K217" s="8"/>
    </row>
    <row r="218" spans="1:11" ht="17.25">
      <c r="A218" s="8"/>
      <c r="B218" s="8"/>
      <c r="C218" s="13"/>
      <c r="D218" s="13"/>
      <c r="E218" s="13"/>
      <c r="F218" s="13"/>
      <c r="G218" s="8"/>
      <c r="H218" s="8"/>
      <c r="I218" s="8"/>
      <c r="J218" s="8"/>
      <c r="K218" s="8"/>
    </row>
    <row r="219" spans="1:11" ht="17.25">
      <c r="A219" s="8"/>
      <c r="B219" s="8"/>
      <c r="C219" s="13"/>
      <c r="D219" s="13"/>
      <c r="E219" s="13"/>
      <c r="F219" s="13"/>
      <c r="G219" s="8"/>
      <c r="H219" s="8"/>
      <c r="I219" s="8"/>
      <c r="J219" s="8"/>
      <c r="K219" s="8"/>
    </row>
    <row r="220" spans="1:11" ht="17.25">
      <c r="A220" s="8"/>
      <c r="B220" s="8"/>
      <c r="C220" s="13"/>
      <c r="D220" s="13"/>
      <c r="E220" s="13"/>
      <c r="F220" s="13"/>
      <c r="G220" s="8"/>
      <c r="H220" s="8"/>
      <c r="I220" s="8"/>
      <c r="J220" s="8"/>
      <c r="K220" s="8"/>
    </row>
    <row r="221" spans="1:11" ht="17.25">
      <c r="A221" s="8"/>
      <c r="B221" s="8"/>
      <c r="C221" s="13"/>
      <c r="D221" s="13"/>
      <c r="E221" s="13"/>
      <c r="F221" s="13"/>
      <c r="G221" s="8"/>
      <c r="H221" s="8"/>
      <c r="I221" s="8"/>
      <c r="J221" s="8"/>
      <c r="K221" s="8"/>
    </row>
    <row r="222" spans="1:11" ht="17.25">
      <c r="A222" s="8"/>
      <c r="B222" s="8"/>
      <c r="C222" s="13"/>
      <c r="D222" s="13"/>
      <c r="E222" s="13"/>
      <c r="F222" s="13"/>
      <c r="G222" s="8"/>
      <c r="H222" s="8"/>
      <c r="I222" s="8"/>
      <c r="J222" s="8"/>
      <c r="K222" s="8"/>
    </row>
    <row r="223" spans="1:11" ht="17.25">
      <c r="A223" s="8"/>
      <c r="B223" s="8"/>
      <c r="C223" s="13"/>
      <c r="D223" s="13"/>
      <c r="E223" s="13"/>
      <c r="F223" s="13"/>
      <c r="G223" s="8"/>
      <c r="H223" s="8"/>
      <c r="I223" s="8"/>
      <c r="J223" s="8"/>
      <c r="K223" s="8"/>
    </row>
    <row r="224" spans="1:11" ht="17.25">
      <c r="A224" s="8"/>
      <c r="B224" s="8"/>
      <c r="C224" s="13"/>
      <c r="D224" s="13"/>
      <c r="E224" s="13"/>
      <c r="F224" s="13"/>
      <c r="G224" s="8"/>
      <c r="H224" s="8"/>
      <c r="I224" s="8"/>
      <c r="J224" s="8"/>
      <c r="K224" s="8"/>
    </row>
    <row r="225" spans="1:11" ht="17.25">
      <c r="A225" s="8"/>
      <c r="B225" s="8"/>
      <c r="C225" s="13"/>
      <c r="D225" s="13"/>
      <c r="E225" s="13"/>
      <c r="F225" s="13"/>
      <c r="G225" s="8"/>
      <c r="H225" s="8"/>
      <c r="I225" s="8"/>
      <c r="J225" s="8"/>
      <c r="K225" s="8"/>
    </row>
    <row r="226" spans="1:11" ht="17.25">
      <c r="A226" s="8"/>
      <c r="B226" s="8"/>
      <c r="C226" s="13"/>
      <c r="D226" s="13"/>
      <c r="E226" s="13"/>
      <c r="F226" s="13"/>
      <c r="G226" s="8"/>
      <c r="H226" s="8"/>
      <c r="I226" s="8"/>
      <c r="J226" s="8"/>
      <c r="K226" s="8"/>
    </row>
    <row r="227" spans="1:11" ht="17.25">
      <c r="A227" s="8"/>
      <c r="B227" s="8"/>
      <c r="C227" s="13"/>
      <c r="D227" s="13"/>
      <c r="E227" s="13"/>
      <c r="F227" s="13"/>
      <c r="G227" s="8"/>
      <c r="H227" s="8"/>
      <c r="I227" s="8"/>
      <c r="J227" s="8"/>
      <c r="K227" s="8"/>
    </row>
    <row r="228" spans="1:11" ht="17.25">
      <c r="A228" s="8"/>
      <c r="B228" s="8"/>
      <c r="C228" s="13"/>
      <c r="D228" s="13"/>
      <c r="E228" s="13"/>
      <c r="F228" s="13"/>
      <c r="G228" s="8"/>
      <c r="H228" s="8"/>
      <c r="I228" s="8"/>
      <c r="J228" s="8"/>
      <c r="K228" s="8"/>
    </row>
    <row r="229" spans="1:11" ht="17.25">
      <c r="A229" s="8"/>
      <c r="B229" s="8"/>
      <c r="C229" s="13"/>
      <c r="D229" s="13"/>
      <c r="E229" s="13"/>
      <c r="F229" s="13"/>
      <c r="G229" s="8"/>
      <c r="H229" s="8"/>
      <c r="I229" s="8"/>
      <c r="J229" s="8"/>
      <c r="K229" s="8"/>
    </row>
    <row r="230" spans="1:11" ht="17.25">
      <c r="A230" s="8"/>
      <c r="B230" s="8"/>
      <c r="C230" s="13"/>
      <c r="D230" s="13"/>
      <c r="E230" s="13"/>
      <c r="F230" s="13"/>
      <c r="G230" s="8"/>
      <c r="H230" s="8"/>
      <c r="I230" s="8"/>
      <c r="J230" s="8"/>
      <c r="K230" s="8"/>
    </row>
    <row r="231" spans="1:11" ht="17.25">
      <c r="A231" s="8"/>
      <c r="B231" s="8"/>
      <c r="C231" s="13"/>
      <c r="D231" s="13"/>
      <c r="E231" s="13"/>
      <c r="F231" s="13"/>
      <c r="G231" s="8"/>
      <c r="H231" s="8"/>
      <c r="I231" s="8"/>
      <c r="J231" s="8"/>
      <c r="K231" s="8"/>
    </row>
    <row r="232" spans="1:11" ht="17.25">
      <c r="A232" s="8"/>
      <c r="B232" s="8"/>
      <c r="C232" s="13"/>
      <c r="D232" s="13"/>
      <c r="E232" s="13"/>
      <c r="F232" s="13"/>
      <c r="G232" s="8"/>
      <c r="H232" s="8"/>
      <c r="I232" s="8"/>
      <c r="J232" s="8"/>
      <c r="K232" s="8"/>
    </row>
    <row r="233" spans="1:11" ht="17.25">
      <c r="A233" s="8"/>
      <c r="B233" s="8"/>
      <c r="C233" s="13"/>
      <c r="D233" s="13"/>
      <c r="E233" s="13"/>
      <c r="F233" s="13"/>
      <c r="G233" s="8"/>
      <c r="H233" s="8"/>
      <c r="I233" s="8"/>
      <c r="J233" s="8"/>
      <c r="K233" s="8"/>
    </row>
    <row r="234" spans="1:11" ht="17.25">
      <c r="A234" s="8"/>
      <c r="B234" s="8"/>
      <c r="C234" s="13"/>
      <c r="D234" s="13"/>
      <c r="E234" s="13"/>
      <c r="F234" s="13"/>
      <c r="G234" s="8"/>
      <c r="H234" s="8"/>
      <c r="I234" s="8"/>
      <c r="J234" s="8"/>
      <c r="K234" s="8"/>
    </row>
    <row r="235" spans="1:11" ht="17.25">
      <c r="A235" s="8"/>
      <c r="B235" s="8"/>
      <c r="C235" s="13"/>
      <c r="D235" s="13"/>
      <c r="E235" s="13"/>
      <c r="F235" s="13"/>
      <c r="G235" s="8"/>
      <c r="H235" s="8"/>
      <c r="I235" s="8"/>
      <c r="J235" s="8"/>
      <c r="K235" s="8"/>
    </row>
    <row r="236" spans="1:11" ht="17.25">
      <c r="A236" s="8"/>
      <c r="B236" s="8"/>
      <c r="C236" s="13"/>
      <c r="D236" s="13"/>
      <c r="E236" s="13"/>
      <c r="F236" s="13"/>
      <c r="G236" s="8"/>
      <c r="H236" s="8"/>
      <c r="I236" s="8"/>
      <c r="J236" s="8"/>
      <c r="K236" s="8"/>
    </row>
    <row r="237" spans="1:11" ht="17.25">
      <c r="A237" s="8"/>
      <c r="B237" s="8"/>
      <c r="C237" s="13"/>
      <c r="D237" s="13"/>
      <c r="E237" s="13"/>
      <c r="F237" s="13"/>
      <c r="G237" s="8"/>
      <c r="H237" s="8"/>
      <c r="I237" s="8"/>
      <c r="J237" s="8"/>
      <c r="K237" s="8"/>
    </row>
    <row r="238" spans="1:11" ht="17.25">
      <c r="A238" s="8"/>
      <c r="B238" s="8"/>
      <c r="C238" s="13"/>
      <c r="D238" s="13"/>
      <c r="E238" s="13"/>
      <c r="F238" s="13"/>
      <c r="G238" s="8"/>
      <c r="H238" s="8"/>
      <c r="I238" s="8"/>
      <c r="J238" s="8"/>
      <c r="K238" s="8"/>
    </row>
    <row r="239" spans="1:11" ht="17.25">
      <c r="A239" s="8"/>
      <c r="B239" s="8"/>
      <c r="C239" s="13"/>
      <c r="D239" s="13"/>
      <c r="E239" s="13"/>
      <c r="F239" s="13"/>
      <c r="G239" s="8"/>
      <c r="H239" s="8"/>
      <c r="I239" s="8"/>
      <c r="J239" s="8"/>
      <c r="K239" s="8"/>
    </row>
    <row r="240" spans="1:11" ht="17.25">
      <c r="A240" s="8"/>
      <c r="B240" s="8"/>
      <c r="C240" s="13"/>
      <c r="D240" s="13"/>
      <c r="E240" s="13"/>
      <c r="F240" s="13"/>
      <c r="G240" s="8"/>
      <c r="H240" s="8"/>
      <c r="I240" s="8"/>
      <c r="J240" s="8"/>
      <c r="K240" s="8"/>
    </row>
    <row r="241" spans="1:11" ht="17.25">
      <c r="A241" s="8"/>
      <c r="B241" s="8"/>
      <c r="C241" s="13"/>
      <c r="D241" s="13"/>
      <c r="E241" s="13"/>
      <c r="F241" s="13"/>
      <c r="G241" s="8"/>
      <c r="H241" s="8"/>
      <c r="I241" s="8"/>
      <c r="J241" s="8"/>
      <c r="K241" s="8"/>
    </row>
    <row r="242" spans="1:11" ht="17.25">
      <c r="A242" s="8"/>
      <c r="B242" s="8"/>
      <c r="C242" s="13"/>
      <c r="D242" s="13"/>
      <c r="E242" s="13"/>
      <c r="F242" s="13"/>
      <c r="G242" s="8"/>
      <c r="H242" s="8"/>
      <c r="I242" s="8"/>
      <c r="J242" s="8"/>
      <c r="K242" s="8"/>
    </row>
    <row r="243" spans="1:11" ht="17.25">
      <c r="A243" s="8"/>
      <c r="B243" s="8"/>
      <c r="C243" s="13"/>
      <c r="D243" s="13"/>
      <c r="E243" s="13"/>
      <c r="F243" s="13"/>
      <c r="G243" s="8"/>
      <c r="H243" s="8"/>
      <c r="I243" s="8"/>
      <c r="J243" s="8"/>
      <c r="K243" s="8"/>
    </row>
    <row r="244" spans="1:11" ht="17.25">
      <c r="A244" s="8"/>
      <c r="B244" s="8"/>
      <c r="C244" s="13"/>
      <c r="D244" s="13"/>
      <c r="E244" s="13"/>
      <c r="F244" s="13"/>
      <c r="G244" s="8"/>
      <c r="H244" s="8"/>
      <c r="I244" s="8"/>
      <c r="J244" s="8"/>
      <c r="K244" s="8"/>
    </row>
    <row r="245" spans="1:11" ht="17.25">
      <c r="A245" s="8"/>
      <c r="B245" s="8"/>
      <c r="C245" s="13"/>
      <c r="D245" s="13"/>
      <c r="E245" s="13"/>
      <c r="F245" s="13"/>
      <c r="G245" s="8"/>
      <c r="H245" s="8"/>
      <c r="I245" s="8"/>
      <c r="J245" s="8"/>
      <c r="K245" s="8"/>
    </row>
    <row r="246" spans="1:11" ht="17.25">
      <c r="A246" s="8"/>
      <c r="B246" s="8"/>
      <c r="C246" s="13"/>
      <c r="D246" s="13"/>
      <c r="E246" s="13"/>
      <c r="F246" s="13"/>
      <c r="G246" s="8"/>
      <c r="H246" s="8"/>
      <c r="I246" s="8"/>
      <c r="J246" s="8"/>
      <c r="K246" s="8"/>
    </row>
    <row r="247" spans="1:11" ht="17.25">
      <c r="A247" s="8"/>
      <c r="B247" s="8"/>
      <c r="C247" s="13"/>
      <c r="D247" s="13"/>
      <c r="E247" s="13"/>
      <c r="F247" s="13"/>
      <c r="G247" s="8"/>
      <c r="H247" s="8"/>
      <c r="I247" s="8"/>
      <c r="J247" s="8"/>
      <c r="K247" s="8"/>
    </row>
    <row r="248" spans="1:11" ht="17.25">
      <c r="A248" s="8"/>
      <c r="B248" s="8"/>
      <c r="C248" s="13"/>
      <c r="D248" s="13"/>
      <c r="E248" s="13"/>
      <c r="F248" s="13"/>
      <c r="G248" s="8"/>
      <c r="H248" s="8"/>
      <c r="I248" s="8"/>
      <c r="J248" s="8"/>
      <c r="K248" s="8"/>
    </row>
    <row r="249" spans="1:11" ht="17.25">
      <c r="A249" s="8"/>
      <c r="B249" s="8"/>
      <c r="C249" s="13"/>
      <c r="D249" s="13"/>
      <c r="E249" s="13"/>
      <c r="F249" s="13"/>
      <c r="G249" s="8"/>
      <c r="H249" s="8"/>
      <c r="I249" s="8"/>
      <c r="J249" s="8"/>
      <c r="K249" s="8"/>
    </row>
    <row r="250" spans="1:11" ht="17.25">
      <c r="A250" s="8"/>
      <c r="B250" s="8"/>
      <c r="C250" s="13"/>
      <c r="D250" s="13"/>
      <c r="E250" s="13"/>
      <c r="F250" s="13"/>
      <c r="G250" s="8"/>
      <c r="H250" s="8"/>
      <c r="I250" s="8"/>
      <c r="J250" s="8"/>
      <c r="K250" s="8"/>
    </row>
    <row r="251" spans="1:11" ht="17.25">
      <c r="A251" s="8"/>
      <c r="B251" s="8"/>
      <c r="C251" s="13"/>
      <c r="D251" s="13"/>
      <c r="E251" s="13"/>
      <c r="F251" s="13"/>
      <c r="G251" s="8"/>
      <c r="H251" s="8"/>
      <c r="I251" s="8"/>
      <c r="J251" s="8"/>
      <c r="K251" s="8"/>
    </row>
    <row r="252" spans="1:11" ht="17.25">
      <c r="A252" s="8"/>
      <c r="B252" s="8"/>
      <c r="C252" s="13"/>
      <c r="D252" s="13"/>
      <c r="E252" s="13"/>
      <c r="F252" s="13"/>
      <c r="G252" s="8"/>
      <c r="H252" s="8"/>
      <c r="I252" s="8"/>
      <c r="J252" s="8"/>
      <c r="K252" s="8"/>
    </row>
    <row r="253" spans="1:11" ht="17.25">
      <c r="A253" s="8"/>
      <c r="B253" s="8"/>
      <c r="C253" s="13"/>
      <c r="D253" s="13"/>
      <c r="E253" s="13"/>
      <c r="F253" s="13"/>
      <c r="G253" s="8"/>
      <c r="H253" s="8"/>
      <c r="I253" s="8"/>
      <c r="J253" s="8"/>
      <c r="K253" s="8"/>
    </row>
    <row r="254" spans="1:11" ht="17.25">
      <c r="A254" s="8"/>
      <c r="B254" s="8"/>
      <c r="C254" s="13"/>
      <c r="D254" s="13"/>
      <c r="E254" s="13"/>
      <c r="F254" s="13"/>
      <c r="G254" s="8"/>
      <c r="H254" s="8"/>
      <c r="I254" s="8"/>
      <c r="J254" s="8"/>
      <c r="K254" s="8"/>
    </row>
    <row r="255" spans="1:11" ht="17.25">
      <c r="A255" s="8"/>
      <c r="B255" s="8"/>
      <c r="C255" s="13"/>
      <c r="D255" s="13"/>
      <c r="E255" s="13"/>
      <c r="F255" s="13"/>
      <c r="G255" s="8"/>
      <c r="H255" s="8"/>
      <c r="I255" s="8"/>
      <c r="J255" s="8"/>
      <c r="K255" s="8"/>
    </row>
    <row r="256" spans="1:11" ht="17.25">
      <c r="A256" s="8"/>
      <c r="B256" s="8"/>
      <c r="C256" s="13"/>
      <c r="D256" s="13"/>
      <c r="E256" s="13"/>
      <c r="F256" s="13"/>
      <c r="G256" s="8"/>
      <c r="H256" s="8"/>
      <c r="I256" s="8"/>
      <c r="J256" s="8"/>
      <c r="K256" s="8"/>
    </row>
    <row r="257" spans="1:11" ht="17.25">
      <c r="A257" s="8"/>
      <c r="B257" s="8"/>
      <c r="C257" s="13"/>
      <c r="D257" s="13"/>
      <c r="E257" s="13"/>
      <c r="F257" s="13"/>
      <c r="G257" s="8"/>
      <c r="H257" s="8"/>
      <c r="I257" s="8"/>
      <c r="J257" s="8"/>
      <c r="K257" s="8"/>
    </row>
    <row r="258" spans="1:11" ht="17.25">
      <c r="A258" s="8"/>
      <c r="B258" s="8"/>
      <c r="C258" s="13"/>
      <c r="D258" s="13"/>
      <c r="E258" s="13"/>
      <c r="F258" s="13"/>
      <c r="G258" s="8"/>
      <c r="H258" s="8"/>
      <c r="I258" s="8"/>
      <c r="J258" s="8"/>
      <c r="K258" s="8"/>
    </row>
    <row r="259" spans="1:11" ht="17.25">
      <c r="A259" s="8"/>
      <c r="B259" s="8"/>
      <c r="C259" s="13"/>
      <c r="D259" s="13"/>
      <c r="E259" s="13"/>
      <c r="F259" s="13"/>
      <c r="G259" s="8"/>
      <c r="H259" s="8"/>
      <c r="I259" s="8"/>
      <c r="J259" s="8"/>
      <c r="K259" s="8"/>
    </row>
    <row r="260" spans="1:11" ht="17.25">
      <c r="A260" s="8"/>
      <c r="B260" s="8"/>
      <c r="C260" s="13"/>
      <c r="D260" s="13"/>
      <c r="E260" s="13"/>
      <c r="F260" s="13"/>
      <c r="G260" s="8"/>
      <c r="H260" s="8"/>
      <c r="I260" s="8"/>
      <c r="J260" s="8"/>
      <c r="K260" s="8"/>
    </row>
    <row r="261" spans="1:11" ht="17.25">
      <c r="A261" s="8"/>
      <c r="B261" s="8"/>
      <c r="C261" s="13"/>
      <c r="D261" s="13"/>
      <c r="E261" s="13"/>
      <c r="F261" s="13"/>
      <c r="G261" s="8"/>
      <c r="H261" s="8"/>
      <c r="I261" s="8"/>
      <c r="J261" s="8"/>
      <c r="K261" s="8"/>
    </row>
    <row r="262" spans="1:11" ht="17.25">
      <c r="A262" s="8"/>
      <c r="B262" s="8"/>
      <c r="C262" s="13"/>
      <c r="D262" s="13"/>
      <c r="E262" s="13"/>
      <c r="F262" s="13"/>
      <c r="G262" s="8"/>
      <c r="H262" s="8"/>
      <c r="I262" s="8"/>
      <c r="J262" s="8"/>
      <c r="K262" s="8"/>
    </row>
    <row r="263" spans="1:11" ht="17.25">
      <c r="A263" s="8"/>
      <c r="B263" s="8"/>
      <c r="C263" s="13"/>
      <c r="D263" s="13"/>
      <c r="E263" s="13"/>
      <c r="F263" s="13"/>
      <c r="G263" s="8"/>
      <c r="H263" s="8"/>
      <c r="I263" s="8"/>
      <c r="J263" s="8"/>
      <c r="K263" s="8"/>
    </row>
    <row r="264" spans="1:11" ht="17.25">
      <c r="A264" s="8"/>
      <c r="B264" s="8"/>
      <c r="C264" s="13"/>
      <c r="D264" s="13"/>
      <c r="E264" s="13"/>
      <c r="F264" s="13"/>
      <c r="G264" s="8"/>
      <c r="H264" s="8"/>
      <c r="I264" s="8"/>
      <c r="J264" s="8"/>
      <c r="K264" s="8"/>
    </row>
    <row r="265" spans="1:11" ht="17.25">
      <c r="A265" s="8"/>
      <c r="B265" s="8"/>
      <c r="C265" s="13"/>
      <c r="D265" s="13"/>
      <c r="E265" s="13"/>
      <c r="F265" s="13"/>
      <c r="G265" s="8"/>
      <c r="H265" s="8"/>
      <c r="I265" s="8"/>
      <c r="J265" s="8"/>
      <c r="K265" s="8"/>
    </row>
    <row r="266" spans="1:11" ht="17.25">
      <c r="A266" s="8"/>
      <c r="B266" s="8"/>
      <c r="C266" s="13"/>
      <c r="D266" s="13"/>
      <c r="E266" s="13"/>
      <c r="F266" s="13"/>
      <c r="G266" s="8"/>
      <c r="H266" s="8"/>
      <c r="I266" s="8"/>
      <c r="J266" s="8"/>
      <c r="K266" s="8"/>
    </row>
    <row r="267" spans="1:11" ht="17.25">
      <c r="A267" s="8"/>
      <c r="B267" s="8"/>
      <c r="C267" s="13"/>
      <c r="D267" s="13"/>
      <c r="E267" s="13"/>
      <c r="F267" s="13"/>
      <c r="G267" s="8"/>
      <c r="H267" s="8"/>
      <c r="I267" s="8"/>
      <c r="J267" s="8"/>
      <c r="K267" s="8"/>
    </row>
    <row r="268" spans="1:11" ht="17.25">
      <c r="A268" s="8"/>
      <c r="B268" s="8"/>
      <c r="C268" s="13"/>
      <c r="D268" s="13"/>
      <c r="E268" s="13"/>
      <c r="F268" s="13"/>
      <c r="G268" s="8"/>
      <c r="H268" s="8"/>
      <c r="I268" s="8"/>
      <c r="J268" s="8"/>
      <c r="K268" s="8"/>
    </row>
    <row r="269" spans="1:11" ht="17.25">
      <c r="A269" s="8"/>
      <c r="B269" s="8"/>
      <c r="C269" s="13"/>
      <c r="D269" s="13"/>
      <c r="E269" s="13"/>
      <c r="F269" s="13"/>
      <c r="G269" s="8"/>
      <c r="H269" s="8"/>
      <c r="I269" s="8"/>
      <c r="J269" s="8"/>
      <c r="K269" s="8"/>
    </row>
    <row r="270" spans="1:11" ht="17.25">
      <c r="A270" s="8"/>
      <c r="B270" s="8"/>
      <c r="C270" s="13"/>
      <c r="D270" s="13"/>
      <c r="E270" s="13"/>
      <c r="F270" s="13"/>
      <c r="G270" s="8"/>
      <c r="H270" s="8"/>
      <c r="I270" s="8"/>
      <c r="J270" s="8"/>
      <c r="K270" s="8"/>
    </row>
    <row r="271" spans="1:11" ht="17.25">
      <c r="A271" s="8"/>
      <c r="B271" s="8"/>
      <c r="C271" s="13"/>
      <c r="D271" s="13"/>
      <c r="E271" s="13"/>
      <c r="F271" s="13"/>
      <c r="G271" s="8"/>
      <c r="H271" s="8"/>
      <c r="I271" s="8"/>
      <c r="J271" s="8"/>
      <c r="K271" s="8"/>
    </row>
    <row r="272" spans="1:11" ht="17.25">
      <c r="A272" s="8"/>
      <c r="B272" s="8"/>
      <c r="C272" s="13"/>
      <c r="D272" s="13"/>
      <c r="E272" s="13"/>
      <c r="F272" s="13"/>
      <c r="G272" s="8"/>
      <c r="H272" s="8"/>
      <c r="I272" s="8"/>
      <c r="J272" s="8"/>
      <c r="K272" s="8"/>
    </row>
    <row r="273" spans="1:11" ht="17.25">
      <c r="A273" s="8"/>
      <c r="B273" s="8"/>
      <c r="C273" s="13"/>
      <c r="D273" s="13"/>
      <c r="E273" s="13"/>
      <c r="F273" s="13"/>
      <c r="G273" s="8"/>
      <c r="H273" s="8"/>
      <c r="I273" s="8"/>
      <c r="J273" s="8"/>
      <c r="K273" s="8"/>
    </row>
    <row r="274" spans="1:11" ht="17.25">
      <c r="A274" s="8"/>
      <c r="B274" s="8"/>
      <c r="C274" s="13"/>
      <c r="D274" s="13"/>
      <c r="E274" s="13"/>
      <c r="F274" s="13"/>
      <c r="G274" s="8"/>
      <c r="H274" s="8"/>
      <c r="I274" s="8"/>
      <c r="J274" s="8"/>
      <c r="K274" s="8"/>
    </row>
    <row r="275" spans="1:11" ht="17.25">
      <c r="A275" s="8"/>
      <c r="B275" s="8"/>
      <c r="C275" s="13"/>
      <c r="D275" s="13"/>
      <c r="E275" s="13"/>
      <c r="F275" s="13"/>
      <c r="G275" s="8"/>
      <c r="H275" s="8"/>
      <c r="I275" s="8"/>
      <c r="J275" s="8"/>
      <c r="K275" s="8"/>
    </row>
    <row r="276" spans="1:11" ht="17.25">
      <c r="A276" s="8"/>
      <c r="B276" s="8"/>
      <c r="C276" s="13"/>
      <c r="D276" s="13"/>
      <c r="E276" s="13"/>
      <c r="F276" s="13"/>
      <c r="G276" s="8"/>
      <c r="H276" s="8"/>
      <c r="I276" s="8"/>
      <c r="J276" s="8"/>
      <c r="K276" s="8"/>
    </row>
    <row r="277" spans="1:11" ht="17.25">
      <c r="A277" s="8"/>
      <c r="B277" s="8"/>
      <c r="C277" s="13"/>
      <c r="D277" s="13"/>
      <c r="E277" s="13"/>
      <c r="F277" s="13"/>
      <c r="G277" s="8"/>
      <c r="H277" s="8"/>
      <c r="I277" s="8"/>
      <c r="J277" s="8"/>
      <c r="K277" s="8"/>
    </row>
    <row r="278" spans="1:11" ht="17.25">
      <c r="A278" s="8"/>
      <c r="B278" s="8"/>
      <c r="C278" s="13"/>
      <c r="D278" s="13"/>
      <c r="E278" s="13"/>
      <c r="F278" s="13"/>
      <c r="G278" s="8"/>
      <c r="H278" s="8"/>
      <c r="I278" s="8"/>
      <c r="J278" s="8"/>
      <c r="K278" s="8"/>
    </row>
    <row r="279" spans="1:11" ht="17.25">
      <c r="A279" s="8"/>
      <c r="B279" s="8"/>
      <c r="C279" s="13"/>
      <c r="D279" s="13"/>
      <c r="E279" s="13"/>
      <c r="F279" s="13"/>
      <c r="G279" s="8"/>
      <c r="H279" s="8"/>
      <c r="I279" s="8"/>
      <c r="J279" s="8"/>
      <c r="K279" s="8"/>
    </row>
    <row r="280" spans="1:11" ht="17.25">
      <c r="A280" s="8"/>
      <c r="B280" s="8"/>
      <c r="C280" s="13"/>
      <c r="D280" s="13"/>
      <c r="E280" s="13"/>
      <c r="F280" s="13"/>
      <c r="G280" s="8"/>
      <c r="H280" s="8"/>
      <c r="I280" s="8"/>
      <c r="J280" s="8"/>
      <c r="K280" s="8"/>
    </row>
    <row r="281" spans="1:11" ht="17.25">
      <c r="A281" s="8"/>
      <c r="B281" s="8"/>
      <c r="C281" s="13"/>
      <c r="D281" s="13"/>
      <c r="E281" s="13"/>
      <c r="F281" s="13"/>
      <c r="G281" s="8"/>
      <c r="H281" s="8"/>
      <c r="I281" s="8"/>
      <c r="J281" s="8"/>
      <c r="K281" s="8"/>
    </row>
    <row r="282" spans="1:11" ht="17.25">
      <c r="A282" s="8"/>
      <c r="B282" s="8"/>
      <c r="C282" s="13"/>
      <c r="D282" s="13"/>
      <c r="E282" s="13"/>
      <c r="F282" s="13"/>
      <c r="G282" s="8"/>
      <c r="H282" s="8"/>
      <c r="I282" s="8"/>
      <c r="J282" s="8"/>
      <c r="K282" s="8"/>
    </row>
    <row r="283" spans="1:11" ht="17.25">
      <c r="A283" s="8"/>
      <c r="B283" s="8"/>
      <c r="C283" s="13"/>
      <c r="D283" s="13"/>
      <c r="E283" s="13"/>
      <c r="F283" s="13"/>
      <c r="G283" s="8"/>
      <c r="H283" s="8"/>
      <c r="I283" s="8"/>
      <c r="J283" s="8"/>
      <c r="K283" s="8"/>
    </row>
    <row r="284" spans="1:11" ht="17.25">
      <c r="A284" s="8"/>
      <c r="B284" s="8"/>
      <c r="C284" s="13"/>
      <c r="D284" s="13"/>
      <c r="E284" s="13"/>
      <c r="F284" s="13"/>
      <c r="G284" s="8"/>
      <c r="H284" s="8"/>
      <c r="I284" s="8"/>
      <c r="J284" s="8"/>
      <c r="K284" s="8"/>
    </row>
    <row r="285" spans="1:11" ht="17.25">
      <c r="A285" s="8"/>
      <c r="B285" s="8"/>
      <c r="C285" s="13"/>
      <c r="D285" s="13"/>
      <c r="E285" s="13"/>
      <c r="F285" s="13"/>
      <c r="G285" s="8"/>
      <c r="H285" s="8"/>
      <c r="I285" s="8"/>
      <c r="J285" s="8"/>
      <c r="K285" s="8"/>
    </row>
    <row r="286" spans="1:11" ht="17.25">
      <c r="A286" s="8"/>
      <c r="B286" s="8"/>
      <c r="C286" s="13"/>
      <c r="D286" s="13"/>
      <c r="E286" s="13"/>
      <c r="F286" s="13"/>
      <c r="G286" s="8"/>
      <c r="H286" s="8"/>
      <c r="I286" s="8"/>
      <c r="J286" s="8"/>
      <c r="K286" s="8"/>
    </row>
    <row r="287" spans="1:11" ht="17.25">
      <c r="A287" s="8"/>
      <c r="B287" s="8"/>
      <c r="C287" s="13"/>
      <c r="D287" s="13"/>
      <c r="E287" s="13"/>
      <c r="F287" s="13"/>
      <c r="G287" s="8"/>
      <c r="H287" s="8"/>
      <c r="I287" s="8"/>
      <c r="J287" s="8"/>
      <c r="K287" s="8"/>
    </row>
    <row r="288" spans="1:11" ht="17.25">
      <c r="A288" s="8"/>
      <c r="B288" s="8"/>
      <c r="C288" s="13"/>
      <c r="D288" s="13"/>
      <c r="E288" s="13"/>
      <c r="F288" s="13"/>
      <c r="G288" s="8"/>
      <c r="H288" s="8"/>
      <c r="I288" s="8"/>
      <c r="J288" s="8"/>
      <c r="K288" s="8"/>
    </row>
    <row r="289" spans="1:11" ht="17.25">
      <c r="A289" s="8"/>
      <c r="B289" s="8"/>
      <c r="C289" s="13"/>
      <c r="D289" s="13"/>
      <c r="E289" s="13"/>
      <c r="F289" s="13"/>
      <c r="G289" s="8"/>
      <c r="H289" s="8"/>
      <c r="I289" s="8"/>
      <c r="J289" s="8"/>
      <c r="K289" s="8"/>
    </row>
    <row r="290" spans="1:11" ht="17.25">
      <c r="A290" s="8"/>
      <c r="B290" s="8"/>
      <c r="C290" s="13"/>
      <c r="D290" s="13"/>
      <c r="E290" s="13"/>
      <c r="F290" s="13"/>
      <c r="G290" s="8"/>
      <c r="H290" s="8"/>
      <c r="I290" s="8"/>
      <c r="J290" s="8"/>
      <c r="K290" s="8"/>
    </row>
    <row r="291" spans="1:11" ht="17.25">
      <c r="A291" s="8"/>
      <c r="B291" s="8"/>
      <c r="C291" s="13"/>
      <c r="D291" s="13"/>
      <c r="E291" s="13"/>
      <c r="F291" s="13"/>
      <c r="G291" s="8"/>
      <c r="H291" s="8"/>
      <c r="I291" s="8"/>
      <c r="J291" s="8"/>
      <c r="K291" s="8"/>
    </row>
    <row r="292" spans="1:11" ht="17.25">
      <c r="A292" s="8"/>
      <c r="B292" s="8"/>
      <c r="C292" s="13"/>
      <c r="D292" s="13"/>
      <c r="E292" s="13"/>
      <c r="F292" s="13"/>
      <c r="G292" s="8"/>
      <c r="H292" s="8"/>
      <c r="I292" s="8"/>
      <c r="J292" s="8"/>
      <c r="K292" s="8"/>
    </row>
    <row r="293" spans="1:11" ht="17.25">
      <c r="A293" s="8"/>
      <c r="B293" s="8"/>
      <c r="C293" s="13"/>
      <c r="D293" s="13"/>
      <c r="E293" s="13"/>
      <c r="F293" s="13"/>
      <c r="G293" s="8"/>
      <c r="H293" s="8"/>
      <c r="I293" s="8"/>
      <c r="J293" s="8"/>
      <c r="K293" s="8"/>
    </row>
    <row r="294" spans="1:11" ht="17.25">
      <c r="A294" s="8"/>
      <c r="B294" s="8"/>
      <c r="C294" s="13"/>
      <c r="D294" s="13"/>
      <c r="E294" s="13"/>
      <c r="F294" s="13"/>
      <c r="G294" s="8"/>
      <c r="H294" s="8"/>
      <c r="I294" s="8"/>
      <c r="J294" s="8"/>
      <c r="K294" s="8"/>
    </row>
    <row r="295" spans="1:11" ht="17.25">
      <c r="A295" s="8"/>
      <c r="B295" s="8"/>
      <c r="C295" s="13"/>
      <c r="D295" s="13"/>
      <c r="E295" s="13"/>
      <c r="F295" s="13"/>
      <c r="G295" s="8"/>
      <c r="H295" s="8"/>
      <c r="I295" s="8"/>
      <c r="J295" s="8"/>
      <c r="K295" s="8"/>
    </row>
    <row r="296" spans="1:11" ht="17.25">
      <c r="A296" s="8"/>
      <c r="B296" s="8"/>
      <c r="C296" s="13"/>
      <c r="D296" s="13"/>
      <c r="E296" s="13"/>
      <c r="F296" s="13"/>
      <c r="G296" s="8"/>
      <c r="H296" s="8"/>
      <c r="I296" s="8"/>
      <c r="J296" s="8"/>
      <c r="K296" s="8"/>
    </row>
    <row r="297" spans="1:11" ht="17.25">
      <c r="A297" s="8"/>
      <c r="B297" s="8"/>
      <c r="C297" s="13"/>
      <c r="D297" s="13"/>
      <c r="E297" s="13"/>
      <c r="F297" s="13"/>
      <c r="G297" s="8"/>
      <c r="H297" s="8"/>
      <c r="I297" s="8"/>
      <c r="J297" s="8"/>
      <c r="K297" s="8"/>
    </row>
  </sheetData>
  <sheetProtection/>
  <mergeCells count="4">
    <mergeCell ref="A4:K4"/>
    <mergeCell ref="E49:G49"/>
    <mergeCell ref="A5:M5"/>
    <mergeCell ref="L6:M6"/>
  </mergeCells>
  <printOptions/>
  <pageMargins left="0.75" right="0.25" top="0.75" bottom="0.5" header="0.5" footer="0"/>
  <pageSetup horizontalDpi="600" verticalDpi="600" orientation="portrait" paperSize="9" scale="90" r:id="rId2"/>
  <headerFooter alignWithMargins="0">
    <oddFooter>&amp;CKQHÑK NAÊM 2006&amp;RTrang 1/1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231"/>
  <sheetViews>
    <sheetView zoomScalePageLayoutView="0" workbookViewId="0" topLeftCell="E1">
      <selection activeCell="J1" sqref="J1"/>
    </sheetView>
  </sheetViews>
  <sheetFormatPr defaultColWidth="8.796875" defaultRowHeight="15"/>
  <cols>
    <col min="1" max="1" width="3.8984375" style="116" customWidth="1"/>
    <col min="2" max="2" width="20" style="116" customWidth="1"/>
    <col min="3" max="3" width="12.09765625" style="116" customWidth="1"/>
    <col min="4" max="4" width="14.09765625" style="116" customWidth="1"/>
    <col min="5" max="5" width="13.5" style="473" customWidth="1"/>
    <col min="6" max="6" width="15.59765625" style="116" customWidth="1"/>
    <col min="7" max="7" width="15.69921875" style="116" customWidth="1"/>
    <col min="8" max="8" width="15.19921875" style="116" customWidth="1"/>
    <col min="9" max="9" width="13.3984375" style="116" customWidth="1"/>
    <col min="10" max="16384" width="9" style="116" customWidth="1"/>
  </cols>
  <sheetData>
    <row r="1" spans="1:8" ht="15.75">
      <c r="A1" s="114" t="s">
        <v>396</v>
      </c>
      <c r="B1" s="115"/>
      <c r="C1" s="115"/>
      <c r="D1" s="115"/>
      <c r="E1" s="456"/>
      <c r="F1" s="115"/>
      <c r="G1" s="115" t="s">
        <v>397</v>
      </c>
      <c r="H1" s="115"/>
    </row>
    <row r="2" spans="1:8" ht="17.25">
      <c r="A2" s="115" t="s">
        <v>398</v>
      </c>
      <c r="B2" s="115"/>
      <c r="C2" s="115"/>
      <c r="D2" s="115"/>
      <c r="E2" s="456"/>
      <c r="F2" s="115"/>
      <c r="G2" s="347" t="s">
        <v>294</v>
      </c>
      <c r="H2" s="115"/>
    </row>
    <row r="3" spans="1:8" ht="17.25">
      <c r="A3" s="115"/>
      <c r="B3" s="115"/>
      <c r="C3" s="115"/>
      <c r="D3" s="115"/>
      <c r="E3" s="456"/>
      <c r="F3" s="115"/>
      <c r="G3" s="347" t="s">
        <v>295</v>
      </c>
      <c r="H3" s="115"/>
    </row>
    <row r="4" spans="1:8" ht="15.75">
      <c r="A4" s="115"/>
      <c r="B4" s="115"/>
      <c r="C4" s="115"/>
      <c r="D4" s="115"/>
      <c r="E4" s="456"/>
      <c r="F4" s="115"/>
      <c r="G4" s="115"/>
      <c r="H4" s="115"/>
    </row>
    <row r="5" spans="1:8" ht="28.5">
      <c r="A5" s="565" t="s">
        <v>399</v>
      </c>
      <c r="B5" s="565"/>
      <c r="C5" s="565"/>
      <c r="D5" s="565"/>
      <c r="E5" s="565"/>
      <c r="F5" s="565"/>
      <c r="G5" s="565"/>
      <c r="H5" s="565"/>
    </row>
    <row r="6" spans="1:252" ht="22.5">
      <c r="A6" s="566" t="s">
        <v>333</v>
      </c>
      <c r="B6" s="566"/>
      <c r="C6" s="566"/>
      <c r="D6" s="566"/>
      <c r="E6" s="566"/>
      <c r="F6" s="566"/>
      <c r="G6" s="566"/>
      <c r="H6" s="56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8" ht="15.75">
      <c r="A7" s="115"/>
      <c r="B7" s="115"/>
      <c r="C7" s="115"/>
      <c r="D7" s="115"/>
      <c r="E7" s="456"/>
      <c r="F7" s="115"/>
      <c r="G7" s="115"/>
      <c r="H7" s="115"/>
    </row>
    <row r="8" spans="1:8" ht="15.75" customHeight="1">
      <c r="A8" s="118" t="s">
        <v>403</v>
      </c>
      <c r="B8" s="115"/>
      <c r="C8" s="115"/>
      <c r="D8" s="115"/>
      <c r="E8" s="456"/>
      <c r="F8" s="115"/>
      <c r="G8" s="115"/>
      <c r="H8" s="115"/>
    </row>
    <row r="9" spans="1:8" ht="15.75" customHeight="1">
      <c r="A9" s="115"/>
      <c r="B9" s="115" t="s">
        <v>404</v>
      </c>
      <c r="C9" s="119" t="s">
        <v>405</v>
      </c>
      <c r="D9" s="115" t="s">
        <v>56</v>
      </c>
      <c r="E9" s="456"/>
      <c r="F9" s="115"/>
      <c r="G9" s="115"/>
      <c r="H9" s="115"/>
    </row>
    <row r="10" spans="1:8" ht="15.75" customHeight="1">
      <c r="A10" s="115"/>
      <c r="B10" s="115" t="s">
        <v>406</v>
      </c>
      <c r="C10" s="119"/>
      <c r="D10" s="430" t="s">
        <v>407</v>
      </c>
      <c r="E10" s="456"/>
      <c r="F10" s="115"/>
      <c r="G10" s="115"/>
      <c r="H10" s="115"/>
    </row>
    <row r="11" spans="1:8" ht="15.75" customHeight="1">
      <c r="A11" s="115"/>
      <c r="B11" s="115" t="s">
        <v>208</v>
      </c>
      <c r="C11" s="115"/>
      <c r="D11" s="119"/>
      <c r="E11" s="456"/>
      <c r="F11" s="115"/>
      <c r="G11" s="115"/>
      <c r="H11" s="115"/>
    </row>
    <row r="12" spans="1:8" ht="15.75" customHeight="1">
      <c r="A12" s="115"/>
      <c r="B12" s="115" t="s">
        <v>224</v>
      </c>
      <c r="C12" s="115"/>
      <c r="D12" s="119"/>
      <c r="E12" s="456"/>
      <c r="F12" s="115"/>
      <c r="G12" s="115"/>
      <c r="H12" s="115"/>
    </row>
    <row r="13" spans="1:8" ht="15.75" customHeight="1">
      <c r="A13" s="115"/>
      <c r="B13" s="115"/>
      <c r="C13" s="115"/>
      <c r="D13" s="119"/>
      <c r="E13" s="456"/>
      <c r="F13" s="115"/>
      <c r="G13" s="115"/>
      <c r="H13" s="115"/>
    </row>
    <row r="14" spans="1:8" ht="15.75" customHeight="1">
      <c r="A14" s="115"/>
      <c r="B14" s="115" t="s">
        <v>408</v>
      </c>
      <c r="C14" s="119"/>
      <c r="D14" s="126">
        <v>2125</v>
      </c>
      <c r="E14" s="456"/>
      <c r="F14" s="115"/>
      <c r="G14" s="115"/>
      <c r="H14" s="115"/>
    </row>
    <row r="15" spans="1:8" ht="15.75" customHeight="1">
      <c r="A15" s="115"/>
      <c r="B15" s="115" t="s">
        <v>409</v>
      </c>
      <c r="C15" s="115"/>
      <c r="D15" s="126">
        <v>263</v>
      </c>
      <c r="E15" s="456"/>
      <c r="F15" s="120"/>
      <c r="G15" s="115"/>
      <c r="H15" s="115"/>
    </row>
    <row r="16" spans="1:8" ht="15.75" customHeight="1">
      <c r="A16" s="115"/>
      <c r="B16" s="115"/>
      <c r="C16" s="115"/>
      <c r="D16" s="119"/>
      <c r="E16" s="457"/>
      <c r="F16" s="120"/>
      <c r="G16" s="115"/>
      <c r="H16" s="115"/>
    </row>
    <row r="17" spans="1:8" ht="15.75" customHeight="1">
      <c r="A17" s="118" t="s">
        <v>410</v>
      </c>
      <c r="B17" s="115"/>
      <c r="C17" s="115"/>
      <c r="D17" s="119"/>
      <c r="E17" s="457"/>
      <c r="F17" s="120"/>
      <c r="G17" s="115"/>
      <c r="H17" s="115"/>
    </row>
    <row r="18" spans="1:8" ht="15.75" customHeight="1">
      <c r="A18" s="114"/>
      <c r="B18" s="115" t="s">
        <v>411</v>
      </c>
      <c r="C18" s="119" t="s">
        <v>405</v>
      </c>
      <c r="D18" s="115" t="s">
        <v>86</v>
      </c>
      <c r="E18" s="457"/>
      <c r="F18" s="120"/>
      <c r="G18" s="115"/>
      <c r="H18" s="115"/>
    </row>
    <row r="19" spans="1:8" ht="15.75" customHeight="1">
      <c r="A19" s="114"/>
      <c r="B19" s="115"/>
      <c r="C19" s="115"/>
      <c r="D19" s="115"/>
      <c r="E19" s="457"/>
      <c r="F19" s="120"/>
      <c r="G19" s="115"/>
      <c r="H19" s="115"/>
    </row>
    <row r="20" spans="1:8" ht="15.75" customHeight="1">
      <c r="A20" s="114"/>
      <c r="B20" s="115" t="s">
        <v>412</v>
      </c>
      <c r="C20" s="115"/>
      <c r="D20" s="119"/>
      <c r="E20" s="457"/>
      <c r="F20" s="120"/>
      <c r="G20" s="115"/>
      <c r="H20" s="115"/>
    </row>
    <row r="21" spans="1:8" ht="15.75" customHeight="1">
      <c r="A21" s="114"/>
      <c r="B21" s="115"/>
      <c r="C21" s="115"/>
      <c r="D21" s="119"/>
      <c r="E21" s="457"/>
      <c r="F21" s="120"/>
      <c r="G21" s="115"/>
      <c r="H21" s="115"/>
    </row>
    <row r="22" spans="1:8" ht="15.75" customHeight="1">
      <c r="A22" s="118" t="s">
        <v>413</v>
      </c>
      <c r="B22" s="115"/>
      <c r="C22" s="115"/>
      <c r="D22" s="115"/>
      <c r="E22" s="456"/>
      <c r="F22" s="115"/>
      <c r="G22" s="115"/>
      <c r="H22" s="115"/>
    </row>
    <row r="23" spans="1:8" ht="15.75" customHeight="1">
      <c r="A23" s="115"/>
      <c r="B23" s="114" t="s">
        <v>514</v>
      </c>
      <c r="C23" s="115"/>
      <c r="D23" s="115"/>
      <c r="E23" s="456"/>
      <c r="F23" s="115"/>
      <c r="G23" s="115"/>
      <c r="H23" s="115"/>
    </row>
    <row r="24" spans="1:8" ht="15.75" customHeight="1">
      <c r="A24" s="115"/>
      <c r="B24" s="121" t="s">
        <v>414</v>
      </c>
      <c r="C24" s="115"/>
      <c r="D24" s="115"/>
      <c r="E24" s="456"/>
      <c r="F24" s="115"/>
      <c r="G24" s="115"/>
      <c r="H24" s="115"/>
    </row>
    <row r="25" spans="1:8" ht="15.75" customHeight="1">
      <c r="A25" s="115"/>
      <c r="B25" s="115"/>
      <c r="C25" s="115"/>
      <c r="D25" s="115"/>
      <c r="E25" s="456"/>
      <c r="F25" s="115"/>
      <c r="G25" s="115"/>
      <c r="H25" s="115"/>
    </row>
    <row r="26" spans="1:8" ht="15.75" customHeight="1">
      <c r="A26" s="115"/>
      <c r="B26" s="114" t="s">
        <v>415</v>
      </c>
      <c r="C26" s="115"/>
      <c r="D26" s="115"/>
      <c r="E26" s="456"/>
      <c r="F26" s="115"/>
      <c r="G26" s="115"/>
      <c r="H26" s="115"/>
    </row>
    <row r="27" spans="1:8" ht="15.75" customHeight="1">
      <c r="A27" s="115"/>
      <c r="B27" s="114"/>
      <c r="C27" s="115"/>
      <c r="D27" s="115"/>
      <c r="E27" s="456"/>
      <c r="F27" s="115"/>
      <c r="G27" s="115"/>
      <c r="H27" s="115"/>
    </row>
    <row r="28" spans="1:8" ht="15.75" customHeight="1">
      <c r="A28" s="118" t="s">
        <v>416</v>
      </c>
      <c r="B28" s="115"/>
      <c r="C28" s="115"/>
      <c r="D28" s="115"/>
      <c r="E28" s="456"/>
      <c r="F28" s="115"/>
      <c r="G28" s="115"/>
      <c r="H28" s="115"/>
    </row>
    <row r="29" spans="1:8" ht="15.75" customHeight="1">
      <c r="A29" s="118"/>
      <c r="B29" s="114" t="s">
        <v>417</v>
      </c>
      <c r="C29" s="115"/>
      <c r="D29" s="115"/>
      <c r="E29" s="456"/>
      <c r="F29" s="115"/>
      <c r="G29" s="115"/>
      <c r="H29" s="115"/>
    </row>
    <row r="30" spans="1:8" ht="15.75" customHeight="1">
      <c r="A30" s="118"/>
      <c r="B30" s="115" t="s">
        <v>418</v>
      </c>
      <c r="C30" s="115"/>
      <c r="D30" s="115"/>
      <c r="E30" s="456"/>
      <c r="F30" s="115"/>
      <c r="G30" s="115"/>
      <c r="H30" s="115"/>
    </row>
    <row r="31" spans="1:8" ht="15.75" customHeight="1">
      <c r="A31" s="118"/>
      <c r="B31" s="115"/>
      <c r="C31" s="115"/>
      <c r="D31" s="115"/>
      <c r="E31" s="456"/>
      <c r="F31" s="115"/>
      <c r="G31" s="115"/>
      <c r="H31" s="115"/>
    </row>
    <row r="32" spans="1:8" ht="15.75" customHeight="1">
      <c r="A32" s="118"/>
      <c r="B32" s="114" t="s">
        <v>419</v>
      </c>
      <c r="C32" s="115"/>
      <c r="D32" s="115"/>
      <c r="E32" s="456"/>
      <c r="F32" s="115"/>
      <c r="G32" s="115"/>
      <c r="H32" s="115"/>
    </row>
    <row r="33" spans="1:8" ht="15.75" customHeight="1">
      <c r="A33" s="118"/>
      <c r="B33" s="115" t="s">
        <v>423</v>
      </c>
      <c r="C33" s="115"/>
      <c r="D33" s="115"/>
      <c r="E33" s="456"/>
      <c r="F33" s="115"/>
      <c r="G33" s="115"/>
      <c r="H33" s="115"/>
    </row>
    <row r="34" spans="1:8" ht="15.75" customHeight="1">
      <c r="A34" s="118"/>
      <c r="B34" s="115" t="s">
        <v>424</v>
      </c>
      <c r="C34" s="115"/>
      <c r="D34" s="115"/>
      <c r="E34" s="456"/>
      <c r="F34" s="115"/>
      <c r="G34" s="115"/>
      <c r="H34" s="115"/>
    </row>
    <row r="35" spans="1:8" ht="15.75" customHeight="1">
      <c r="A35" s="118"/>
      <c r="B35" s="115" t="s">
        <v>425</v>
      </c>
      <c r="C35" s="115"/>
      <c r="D35" s="115"/>
      <c r="E35" s="456"/>
      <c r="F35" s="115"/>
      <c r="G35" s="115"/>
      <c r="H35" s="115"/>
    </row>
    <row r="36" spans="1:8" ht="15.75" customHeight="1">
      <c r="A36" s="118"/>
      <c r="B36" s="115"/>
      <c r="C36" s="115"/>
      <c r="D36" s="115"/>
      <c r="E36" s="456"/>
      <c r="F36" s="115"/>
      <c r="G36" s="115"/>
      <c r="H36" s="115"/>
    </row>
    <row r="37" spans="1:8" ht="15.75" customHeight="1">
      <c r="A37" s="115"/>
      <c r="B37" s="114" t="s">
        <v>426</v>
      </c>
      <c r="C37" s="115"/>
      <c r="D37" s="115"/>
      <c r="E37" s="456"/>
      <c r="F37" s="115"/>
      <c r="G37" s="115"/>
      <c r="H37" s="115"/>
    </row>
    <row r="38" spans="1:8" ht="15.75" customHeight="1">
      <c r="A38" s="115"/>
      <c r="B38" s="115" t="s">
        <v>427</v>
      </c>
      <c r="C38" s="115"/>
      <c r="D38" s="115"/>
      <c r="E38" s="456"/>
      <c r="F38" s="115"/>
      <c r="G38" s="115"/>
      <c r="H38" s="115"/>
    </row>
    <row r="39" spans="1:8" ht="15.75" customHeight="1">
      <c r="A39" s="115"/>
      <c r="B39" s="115" t="s">
        <v>428</v>
      </c>
      <c r="C39" s="115"/>
      <c r="D39" s="115"/>
      <c r="E39" s="456"/>
      <c r="F39" s="115"/>
      <c r="G39" s="115"/>
      <c r="H39" s="115"/>
    </row>
    <row r="40" spans="1:8" ht="15.75" customHeight="1">
      <c r="A40" s="115"/>
      <c r="B40" s="115"/>
      <c r="C40" s="115"/>
      <c r="D40" s="115"/>
      <c r="E40" s="456"/>
      <c r="F40" s="115"/>
      <c r="G40" s="115"/>
      <c r="H40" s="115"/>
    </row>
    <row r="41" spans="1:8" ht="15.75" customHeight="1">
      <c r="A41" s="115"/>
      <c r="B41" s="114" t="s">
        <v>432</v>
      </c>
      <c r="C41" s="115"/>
      <c r="D41" s="115"/>
      <c r="E41" s="456"/>
      <c r="F41" s="115"/>
      <c r="G41" s="115"/>
      <c r="H41" s="115"/>
    </row>
    <row r="42" spans="1:8" ht="15.75" customHeight="1">
      <c r="A42" s="115"/>
      <c r="B42" s="121" t="s">
        <v>433</v>
      </c>
      <c r="C42" s="115"/>
      <c r="D42" s="115"/>
      <c r="E42" s="456"/>
      <c r="F42" s="115"/>
      <c r="G42" s="115"/>
      <c r="H42" s="115"/>
    </row>
    <row r="43" spans="1:8" ht="15.75" customHeight="1">
      <c r="A43" s="115"/>
      <c r="B43" s="121" t="s">
        <v>434</v>
      </c>
      <c r="C43" s="115"/>
      <c r="D43" s="115"/>
      <c r="E43" s="456"/>
      <c r="F43" s="115"/>
      <c r="G43" s="115"/>
      <c r="H43" s="115"/>
    </row>
    <row r="44" spans="1:8" ht="15.75" customHeight="1">
      <c r="A44" s="115"/>
      <c r="B44" s="121"/>
      <c r="C44" s="115"/>
      <c r="D44" s="115"/>
      <c r="E44" s="456"/>
      <c r="F44" s="115"/>
      <c r="G44" s="115"/>
      <c r="H44" s="115"/>
    </row>
    <row r="45" spans="1:8" ht="15.75" customHeight="1">
      <c r="A45" s="115"/>
      <c r="B45" s="114" t="s">
        <v>435</v>
      </c>
      <c r="C45" s="115"/>
      <c r="D45" s="115"/>
      <c r="E45" s="456"/>
      <c r="F45" s="115"/>
      <c r="G45" s="115"/>
      <c r="H45" s="115"/>
    </row>
    <row r="46" spans="1:8" ht="15.75" customHeight="1">
      <c r="A46" s="115"/>
      <c r="B46" s="115" t="s">
        <v>112</v>
      </c>
      <c r="C46" s="115"/>
      <c r="D46" s="115"/>
      <c r="E46" s="456"/>
      <c r="F46" s="115"/>
      <c r="G46" s="115"/>
      <c r="H46" s="115"/>
    </row>
    <row r="47" spans="1:8" ht="15.75" customHeight="1">
      <c r="A47" s="115"/>
      <c r="B47" s="115" t="s">
        <v>436</v>
      </c>
      <c r="C47" s="115"/>
      <c r="D47" s="115"/>
      <c r="E47" s="456"/>
      <c r="F47" s="115"/>
      <c r="G47" s="115"/>
      <c r="H47" s="115"/>
    </row>
    <row r="48" spans="1:8" ht="15.75" customHeight="1">
      <c r="A48" s="115"/>
      <c r="B48" s="121"/>
      <c r="C48" s="115"/>
      <c r="D48" s="115"/>
      <c r="E48" s="456"/>
      <c r="F48" s="115"/>
      <c r="G48" s="115"/>
      <c r="H48" s="115"/>
    </row>
    <row r="49" spans="1:8" ht="15.75" customHeight="1">
      <c r="A49" s="115"/>
      <c r="B49" s="114" t="s">
        <v>437</v>
      </c>
      <c r="C49" s="115"/>
      <c r="D49" s="115"/>
      <c r="E49" s="456"/>
      <c r="F49" s="115"/>
      <c r="G49" s="115"/>
      <c r="H49" s="115"/>
    </row>
    <row r="50" spans="1:8" ht="15.75" customHeight="1">
      <c r="A50" s="115"/>
      <c r="B50" s="115" t="s">
        <v>438</v>
      </c>
      <c r="C50" s="115"/>
      <c r="D50" s="115"/>
      <c r="E50" s="456"/>
      <c r="F50" s="115"/>
      <c r="G50" s="115"/>
      <c r="H50" s="115"/>
    </row>
    <row r="51" spans="1:8" ht="15.75" customHeight="1">
      <c r="A51" s="115"/>
      <c r="B51" s="115"/>
      <c r="C51" s="115"/>
      <c r="D51" s="115"/>
      <c r="E51" s="456"/>
      <c r="F51" s="115"/>
      <c r="G51" s="115"/>
      <c r="H51" s="115"/>
    </row>
    <row r="52" spans="1:8" ht="15.75" customHeight="1">
      <c r="A52" s="115"/>
      <c r="B52" s="114" t="s">
        <v>443</v>
      </c>
      <c r="C52" s="115"/>
      <c r="D52" s="115"/>
      <c r="E52" s="456"/>
      <c r="F52" s="115"/>
      <c r="G52" s="115"/>
      <c r="H52" s="115"/>
    </row>
    <row r="53" spans="1:8" ht="15.75" customHeight="1">
      <c r="A53" s="115"/>
      <c r="B53" s="115" t="s">
        <v>444</v>
      </c>
      <c r="C53" s="115"/>
      <c r="D53" s="115"/>
      <c r="E53" s="456"/>
      <c r="F53" s="115"/>
      <c r="G53" s="115"/>
      <c r="H53" s="115"/>
    </row>
    <row r="54" spans="1:8" ht="15.75" customHeight="1">
      <c r="A54" s="115"/>
      <c r="B54" s="115" t="s">
        <v>445</v>
      </c>
      <c r="C54" s="115"/>
      <c r="D54" s="115"/>
      <c r="E54" s="456"/>
      <c r="F54" s="115"/>
      <c r="G54" s="115"/>
      <c r="H54" s="115"/>
    </row>
    <row r="55" spans="1:8" ht="15.75" customHeight="1">
      <c r="A55" s="115"/>
      <c r="B55" s="115"/>
      <c r="C55" s="115"/>
      <c r="D55" s="115"/>
      <c r="E55" s="456"/>
      <c r="F55" s="115"/>
      <c r="G55" s="115"/>
      <c r="H55" s="115"/>
    </row>
    <row r="56" spans="1:8" ht="15.75" customHeight="1">
      <c r="A56" s="115"/>
      <c r="B56" s="114" t="s">
        <v>421</v>
      </c>
      <c r="C56" s="115"/>
      <c r="D56" s="115"/>
      <c r="E56" s="456"/>
      <c r="F56" s="115"/>
      <c r="G56" s="115"/>
      <c r="H56" s="115"/>
    </row>
    <row r="57" spans="1:8" ht="15.75" customHeight="1">
      <c r="A57" s="115"/>
      <c r="B57" s="114"/>
      <c r="C57" s="115"/>
      <c r="D57" s="115"/>
      <c r="E57" s="456"/>
      <c r="F57" s="115"/>
      <c r="G57" s="115"/>
      <c r="H57" s="115"/>
    </row>
    <row r="58" spans="1:8" ht="15.75" customHeight="1">
      <c r="A58" s="115"/>
      <c r="B58" s="115"/>
      <c r="C58" s="115"/>
      <c r="D58" s="115"/>
      <c r="E58" s="456"/>
      <c r="F58" s="115"/>
      <c r="G58" s="115"/>
      <c r="H58" s="115"/>
    </row>
    <row r="59" spans="1:8" ht="15.75" customHeight="1" hidden="1">
      <c r="A59" s="115"/>
      <c r="B59" s="301"/>
      <c r="C59" s="115"/>
      <c r="D59" s="115"/>
      <c r="E59" s="456"/>
      <c r="F59" s="115"/>
      <c r="G59" s="115"/>
      <c r="H59" s="115"/>
    </row>
    <row r="60" spans="1:8" ht="15.75" customHeight="1" hidden="1">
      <c r="A60" s="115"/>
      <c r="B60" s="301"/>
      <c r="C60" s="115"/>
      <c r="D60" s="115"/>
      <c r="E60" s="456"/>
      <c r="F60" s="115"/>
      <c r="G60" s="115"/>
      <c r="H60" s="115"/>
    </row>
    <row r="61" spans="1:8" ht="15.75" customHeight="1" hidden="1">
      <c r="A61" s="115"/>
      <c r="B61" s="301"/>
      <c r="C61" s="115"/>
      <c r="D61" s="115"/>
      <c r="E61" s="456"/>
      <c r="F61" s="115"/>
      <c r="G61" s="115"/>
      <c r="H61" s="115"/>
    </row>
    <row r="62" spans="1:8" ht="15.75" customHeight="1" hidden="1">
      <c r="A62" s="115"/>
      <c r="B62" s="115"/>
      <c r="C62" s="115"/>
      <c r="D62" s="115"/>
      <c r="E62" s="456"/>
      <c r="F62" s="115"/>
      <c r="G62" s="115"/>
      <c r="H62" s="115"/>
    </row>
    <row r="63" spans="1:8" ht="15.75" customHeight="1" hidden="1">
      <c r="A63" s="115"/>
      <c r="B63" s="115"/>
      <c r="C63" s="115"/>
      <c r="D63" s="115"/>
      <c r="E63" s="456"/>
      <c r="F63" s="115"/>
      <c r="G63" s="115"/>
      <c r="H63" s="115"/>
    </row>
    <row r="64" spans="1:8" ht="15.75" customHeight="1">
      <c r="A64" s="115"/>
      <c r="B64" s="115"/>
      <c r="C64" s="115"/>
      <c r="D64" s="115"/>
      <c r="E64" s="456"/>
      <c r="F64" s="115"/>
      <c r="G64" s="115"/>
      <c r="H64" s="115"/>
    </row>
    <row r="65" spans="1:8" ht="15.75" customHeight="1">
      <c r="A65" s="118" t="s">
        <v>446</v>
      </c>
      <c r="B65" s="114"/>
      <c r="C65" s="115"/>
      <c r="D65" s="115"/>
      <c r="E65" s="456"/>
      <c r="F65" s="115"/>
      <c r="G65" s="115"/>
      <c r="H65" s="115"/>
    </row>
    <row r="66" spans="1:8" s="123" customFormat="1" ht="15.75" customHeight="1">
      <c r="A66" s="118" t="s">
        <v>447</v>
      </c>
      <c r="B66" s="114"/>
      <c r="C66" s="114"/>
      <c r="D66" s="114"/>
      <c r="E66" s="458"/>
      <c r="F66" s="114"/>
      <c r="G66" s="114"/>
      <c r="H66" s="114"/>
    </row>
    <row r="67" spans="1:8" ht="15.75" customHeight="1">
      <c r="A67" s="115"/>
      <c r="B67" s="114" t="s">
        <v>448</v>
      </c>
      <c r="C67" s="115"/>
      <c r="D67" s="115"/>
      <c r="E67" s="456"/>
      <c r="F67" s="124" t="s">
        <v>449</v>
      </c>
      <c r="G67" s="124" t="s">
        <v>350</v>
      </c>
      <c r="H67" s="115"/>
    </row>
    <row r="68" spans="1:8" ht="15.75" customHeight="1">
      <c r="A68" s="115"/>
      <c r="B68" s="114"/>
      <c r="C68" s="115"/>
      <c r="D68" s="115"/>
      <c r="E68" s="124" t="s">
        <v>450</v>
      </c>
      <c r="F68" s="353" t="s">
        <v>451</v>
      </c>
      <c r="G68" s="124" t="s">
        <v>451</v>
      </c>
      <c r="H68" s="115"/>
    </row>
    <row r="69" spans="1:8" ht="15.75" customHeight="1">
      <c r="A69" s="115"/>
      <c r="B69" s="125" t="s">
        <v>452</v>
      </c>
      <c r="C69" s="115"/>
      <c r="D69" s="115"/>
      <c r="E69" s="456"/>
      <c r="F69" s="126">
        <v>92915491</v>
      </c>
      <c r="G69" s="348">
        <v>187105697</v>
      </c>
      <c r="H69" s="115"/>
    </row>
    <row r="70" spans="1:8" ht="15.75" customHeight="1">
      <c r="A70" s="115"/>
      <c r="B70" s="125" t="s">
        <v>453</v>
      </c>
      <c r="C70" s="115"/>
      <c r="D70" s="115"/>
      <c r="E70" s="456"/>
      <c r="F70" s="126">
        <v>11826347280</v>
      </c>
      <c r="G70" s="126">
        <v>25448383779</v>
      </c>
      <c r="H70" s="115"/>
    </row>
    <row r="71" spans="1:8" ht="15.75" customHeight="1">
      <c r="A71" s="115"/>
      <c r="B71" s="125" t="s">
        <v>80</v>
      </c>
      <c r="C71" s="115"/>
      <c r="D71" s="115"/>
      <c r="E71" s="456"/>
      <c r="F71" s="126"/>
      <c r="G71" s="126"/>
      <c r="H71" s="115"/>
    </row>
    <row r="72" spans="1:8" ht="15.75" customHeight="1">
      <c r="A72" s="115"/>
      <c r="B72" s="127" t="s">
        <v>454</v>
      </c>
      <c r="C72" s="115"/>
      <c r="D72" s="120"/>
      <c r="E72" s="455">
        <v>0</v>
      </c>
      <c r="F72" s="128">
        <v>11919262771</v>
      </c>
      <c r="G72" s="128">
        <v>25635489476</v>
      </c>
      <c r="H72" s="120"/>
    </row>
    <row r="73" spans="1:8" ht="15.75" customHeight="1">
      <c r="A73" s="115"/>
      <c r="B73" s="127"/>
      <c r="C73" s="115"/>
      <c r="D73" s="120"/>
      <c r="E73" s="459"/>
      <c r="F73" s="128"/>
      <c r="G73" s="128"/>
      <c r="H73" s="120"/>
    </row>
    <row r="74" spans="1:8" ht="15.75" customHeight="1">
      <c r="A74" s="115"/>
      <c r="B74" s="129" t="s">
        <v>455</v>
      </c>
      <c r="C74" s="115"/>
      <c r="D74" s="115"/>
      <c r="E74" s="455"/>
      <c r="F74" s="128">
        <v>320000000</v>
      </c>
      <c r="G74" s="128">
        <v>10000000</v>
      </c>
      <c r="H74" s="120"/>
    </row>
    <row r="75" spans="1:8" ht="15.75" customHeight="1">
      <c r="A75" s="115"/>
      <c r="B75" s="130" t="s">
        <v>456</v>
      </c>
      <c r="C75" s="115"/>
      <c r="D75" s="115"/>
      <c r="E75" s="455">
        <v>0</v>
      </c>
      <c r="F75" s="131">
        <v>10000000</v>
      </c>
      <c r="G75" s="131">
        <v>10000000</v>
      </c>
      <c r="H75" s="120"/>
    </row>
    <row r="76" spans="1:8" ht="15.75" customHeight="1">
      <c r="A76" s="115"/>
      <c r="B76" s="130" t="s">
        <v>97</v>
      </c>
      <c r="C76" s="115"/>
      <c r="D76" s="115"/>
      <c r="E76" s="455"/>
      <c r="F76" s="131">
        <v>310000000</v>
      </c>
      <c r="G76" s="131"/>
      <c r="H76" s="120"/>
    </row>
    <row r="77" spans="1:8" ht="15.75" customHeight="1">
      <c r="A77" s="115"/>
      <c r="B77" s="130"/>
      <c r="C77" s="115"/>
      <c r="D77" s="115"/>
      <c r="E77" s="455"/>
      <c r="F77" s="131"/>
      <c r="G77" s="131"/>
      <c r="H77" s="120"/>
    </row>
    <row r="78" spans="1:8" ht="15.75" customHeight="1">
      <c r="A78" s="115"/>
      <c r="B78" s="129" t="s">
        <v>457</v>
      </c>
      <c r="C78" s="115"/>
      <c r="D78" s="115"/>
      <c r="E78" s="455">
        <v>0</v>
      </c>
      <c r="F78" s="128">
        <v>3855864299</v>
      </c>
      <c r="G78" s="128">
        <v>3711001037</v>
      </c>
      <c r="H78" s="120"/>
    </row>
    <row r="79" spans="1:8" ht="15.75" customHeight="1">
      <c r="A79" s="115"/>
      <c r="B79" s="55" t="s">
        <v>358</v>
      </c>
      <c r="C79" s="288"/>
      <c r="D79" s="115"/>
      <c r="E79" s="456"/>
      <c r="F79" s="126">
        <v>185811785</v>
      </c>
      <c r="G79" s="126">
        <v>40948523</v>
      </c>
      <c r="H79" s="115"/>
    </row>
    <row r="80" spans="1:8" ht="15.75" customHeight="1" hidden="1">
      <c r="A80" s="115"/>
      <c r="B80" s="55" t="s">
        <v>58</v>
      </c>
      <c r="C80" s="288"/>
      <c r="D80" s="115"/>
      <c r="E80" s="456"/>
      <c r="F80" s="126"/>
      <c r="G80" s="126"/>
      <c r="H80" s="115"/>
    </row>
    <row r="81" spans="1:8" ht="15.75" customHeight="1" hidden="1">
      <c r="A81" s="115"/>
      <c r="B81" s="55" t="s">
        <v>483</v>
      </c>
      <c r="C81" s="288"/>
      <c r="D81" s="115"/>
      <c r="E81" s="456"/>
      <c r="F81" s="126"/>
      <c r="G81" s="126"/>
      <c r="H81" s="115"/>
    </row>
    <row r="82" spans="1:8" ht="15.75" customHeight="1">
      <c r="A82" s="115"/>
      <c r="B82" s="55" t="s">
        <v>198</v>
      </c>
      <c r="C82" s="288"/>
      <c r="D82" s="115"/>
      <c r="E82" s="456"/>
      <c r="F82" s="126">
        <v>3670052514</v>
      </c>
      <c r="G82" s="126">
        <v>3670052514</v>
      </c>
      <c r="H82" s="115"/>
    </row>
    <row r="83" spans="1:8" ht="15.75" customHeight="1">
      <c r="A83" s="115"/>
      <c r="B83" s="55"/>
      <c r="C83" s="288"/>
      <c r="D83" s="115"/>
      <c r="E83" s="456"/>
      <c r="F83" s="126"/>
      <c r="G83" s="126"/>
      <c r="H83" s="115"/>
    </row>
    <row r="84" spans="1:8" ht="15.75" customHeight="1">
      <c r="A84" s="115"/>
      <c r="B84" s="114" t="s">
        <v>458</v>
      </c>
      <c r="C84" s="126"/>
      <c r="D84" s="126"/>
      <c r="E84" s="456"/>
      <c r="F84" s="132" t="s">
        <v>449</v>
      </c>
      <c r="G84" s="132" t="s">
        <v>350</v>
      </c>
      <c r="H84" s="115"/>
    </row>
    <row r="85" spans="1:8" ht="15.75" customHeight="1">
      <c r="A85" s="115"/>
      <c r="B85" s="125" t="s">
        <v>232</v>
      </c>
      <c r="C85" s="126"/>
      <c r="D85" s="126"/>
      <c r="E85" s="456"/>
      <c r="F85" s="126">
        <v>40908605904</v>
      </c>
      <c r="G85" s="126">
        <v>22115178582</v>
      </c>
      <c r="H85" s="115"/>
    </row>
    <row r="86" spans="1:8" ht="15.75" customHeight="1">
      <c r="A86" s="115"/>
      <c r="B86" s="125" t="s">
        <v>205</v>
      </c>
      <c r="C86" s="126"/>
      <c r="D86" s="126"/>
      <c r="E86" s="455"/>
      <c r="F86" s="126">
        <v>2521146136</v>
      </c>
      <c r="G86" s="126">
        <v>2355244587</v>
      </c>
      <c r="H86" s="115"/>
    </row>
    <row r="87" spans="1:8" ht="15.75" customHeight="1">
      <c r="A87" s="115"/>
      <c r="B87" s="125" t="s">
        <v>459</v>
      </c>
      <c r="C87" s="126"/>
      <c r="D87" s="126"/>
      <c r="E87" s="455"/>
      <c r="F87" s="126">
        <v>13468260968</v>
      </c>
      <c r="G87" s="126">
        <v>28747355241</v>
      </c>
      <c r="H87" s="115"/>
    </row>
    <row r="88" spans="1:8" ht="15.75" customHeight="1">
      <c r="A88" s="115"/>
      <c r="B88" s="125" t="s">
        <v>98</v>
      </c>
      <c r="C88" s="126"/>
      <c r="D88" s="126"/>
      <c r="E88" s="456"/>
      <c r="F88" s="126">
        <v>254127355</v>
      </c>
      <c r="G88" s="126"/>
      <c r="H88" s="115"/>
    </row>
    <row r="89" spans="1:8" ht="15.75" customHeight="1">
      <c r="A89" s="115"/>
      <c r="B89" s="127" t="s">
        <v>460</v>
      </c>
      <c r="C89" s="126"/>
      <c r="D89" s="126"/>
      <c r="E89" s="455">
        <v>0</v>
      </c>
      <c r="F89" s="128">
        <v>57152140363</v>
      </c>
      <c r="G89" s="128">
        <v>53217778410</v>
      </c>
      <c r="H89" s="120"/>
    </row>
    <row r="90" spans="1:8" ht="15.75" customHeight="1">
      <c r="A90" s="115"/>
      <c r="B90" s="127"/>
      <c r="C90" s="126"/>
      <c r="D90" s="126"/>
      <c r="E90" s="455"/>
      <c r="F90" s="128"/>
      <c r="G90" s="128"/>
      <c r="H90" s="120"/>
    </row>
    <row r="91" spans="1:8" ht="15.75" customHeight="1">
      <c r="A91" s="115"/>
      <c r="B91" s="114" t="s">
        <v>461</v>
      </c>
      <c r="C91" s="126"/>
      <c r="D91" s="126"/>
      <c r="E91" s="456"/>
      <c r="F91" s="132"/>
      <c r="G91" s="349" t="s">
        <v>350</v>
      </c>
      <c r="H91" s="115"/>
    </row>
    <row r="92" spans="1:8" ht="15.75" customHeight="1">
      <c r="A92" s="115"/>
      <c r="B92" s="114"/>
      <c r="C92" s="126"/>
      <c r="D92" s="126"/>
      <c r="E92" s="456"/>
      <c r="F92" s="349"/>
      <c r="G92" s="349"/>
      <c r="H92" s="115"/>
    </row>
    <row r="93" spans="1:8" ht="15.75" customHeight="1">
      <c r="A93" s="115"/>
      <c r="B93" s="114" t="s">
        <v>684</v>
      </c>
      <c r="C93" s="126"/>
      <c r="D93" s="126"/>
      <c r="E93" s="456"/>
      <c r="F93" s="126"/>
      <c r="G93" s="126"/>
      <c r="H93" s="115"/>
    </row>
    <row r="94" spans="1:8" ht="15.75" customHeight="1">
      <c r="A94" s="115"/>
      <c r="B94" s="114"/>
      <c r="C94" s="126"/>
      <c r="D94" s="126"/>
      <c r="E94" s="456"/>
      <c r="F94" s="126"/>
      <c r="G94" s="126"/>
      <c r="H94" s="115"/>
    </row>
    <row r="95" spans="1:8" ht="15.75" customHeight="1">
      <c r="A95" s="115"/>
      <c r="B95" s="129" t="s">
        <v>6</v>
      </c>
      <c r="C95" s="115"/>
      <c r="D95" s="126"/>
      <c r="E95" s="455"/>
      <c r="F95" s="128"/>
      <c r="G95" s="128"/>
      <c r="H95" s="120"/>
    </row>
    <row r="96" spans="1:8" ht="15.75" customHeight="1">
      <c r="A96" s="115"/>
      <c r="B96" s="426"/>
      <c r="C96" s="122"/>
      <c r="D96" s="134"/>
      <c r="E96" s="460"/>
      <c r="F96" s="145"/>
      <c r="G96" s="145"/>
      <c r="H96" s="427"/>
    </row>
    <row r="97" spans="1:8" ht="15.75" customHeight="1">
      <c r="A97" s="115"/>
      <c r="B97" s="135" t="s">
        <v>463</v>
      </c>
      <c r="C97" s="134"/>
      <c r="D97" s="134"/>
      <c r="E97" s="461"/>
      <c r="F97" s="134"/>
      <c r="G97" s="134"/>
      <c r="H97" s="122"/>
    </row>
    <row r="98" spans="1:7" ht="15.75" customHeight="1">
      <c r="A98" s="115"/>
      <c r="B98" s="123"/>
      <c r="C98" s="186"/>
      <c r="D98" s="186"/>
      <c r="E98" s="462"/>
      <c r="F98" s="186"/>
      <c r="G98" s="186"/>
    </row>
    <row r="99" spans="1:8" ht="15.75" customHeight="1">
      <c r="A99" s="115"/>
      <c r="B99" s="567" t="s">
        <v>464</v>
      </c>
      <c r="C99" s="567"/>
      <c r="D99" s="519" t="s">
        <v>465</v>
      </c>
      <c r="E99" s="519" t="s">
        <v>466</v>
      </c>
      <c r="F99" s="519" t="s">
        <v>467</v>
      </c>
      <c r="G99" s="519" t="s">
        <v>468</v>
      </c>
      <c r="H99" s="519" t="s">
        <v>469</v>
      </c>
    </row>
    <row r="100" spans="1:8" ht="15.75" customHeight="1">
      <c r="A100" s="115"/>
      <c r="B100" s="520" t="s">
        <v>470</v>
      </c>
      <c r="C100" s="521"/>
      <c r="D100" s="138"/>
      <c r="E100" s="138"/>
      <c r="F100" s="138"/>
      <c r="G100" s="138"/>
      <c r="H100" s="139"/>
    </row>
    <row r="101" spans="1:8" ht="15.75" customHeight="1">
      <c r="A101" s="115"/>
      <c r="B101" s="522" t="s">
        <v>471</v>
      </c>
      <c r="C101" s="521"/>
      <c r="D101" s="138">
        <v>68280186712</v>
      </c>
      <c r="E101" s="138">
        <v>49140912985</v>
      </c>
      <c r="F101" s="138">
        <v>4804663526</v>
      </c>
      <c r="G101" s="138">
        <v>4092360296</v>
      </c>
      <c r="H101" s="523">
        <v>126318123519</v>
      </c>
    </row>
    <row r="102" spans="1:8" ht="15.75" customHeight="1">
      <c r="A102" s="115"/>
      <c r="B102" s="522" t="s">
        <v>472</v>
      </c>
      <c r="C102" s="521"/>
      <c r="D102" s="524">
        <v>178366279</v>
      </c>
      <c r="E102" s="138">
        <v>506050600</v>
      </c>
      <c r="F102" s="138"/>
      <c r="G102" s="138">
        <v>94281364</v>
      </c>
      <c r="H102" s="523">
        <v>778698243</v>
      </c>
    </row>
    <row r="103" spans="1:8" ht="15.75" customHeight="1">
      <c r="A103" s="115"/>
      <c r="B103" s="522" t="s">
        <v>473</v>
      </c>
      <c r="C103" s="521"/>
      <c r="D103" s="138"/>
      <c r="E103" s="138"/>
      <c r="F103" s="138"/>
      <c r="G103" s="138"/>
      <c r="H103" s="523">
        <v>0</v>
      </c>
    </row>
    <row r="104" spans="1:8" ht="15.75" customHeight="1">
      <c r="A104" s="115"/>
      <c r="B104" s="525" t="s">
        <v>474</v>
      </c>
      <c r="C104" s="521"/>
      <c r="D104" s="138"/>
      <c r="E104" s="138">
        <v>336396112</v>
      </c>
      <c r="F104" s="138"/>
      <c r="G104" s="138"/>
      <c r="H104" s="523">
        <v>336396112</v>
      </c>
    </row>
    <row r="105" spans="1:8" ht="15.75" customHeight="1">
      <c r="A105" s="115"/>
      <c r="B105" s="522" t="s">
        <v>475</v>
      </c>
      <c r="C105" s="521"/>
      <c r="D105" s="138">
        <v>68458552991</v>
      </c>
      <c r="E105" s="138">
        <v>49310567473</v>
      </c>
      <c r="F105" s="138">
        <v>4804663526</v>
      </c>
      <c r="G105" s="138">
        <v>4186641660</v>
      </c>
      <c r="H105" s="523">
        <v>126760425650</v>
      </c>
    </row>
    <row r="106" spans="1:8" ht="15.75" customHeight="1">
      <c r="A106" s="115"/>
      <c r="B106" s="140"/>
      <c r="C106" s="521"/>
      <c r="D106" s="138"/>
      <c r="E106" s="138"/>
      <c r="F106" s="138"/>
      <c r="G106" s="138"/>
      <c r="H106" s="523"/>
    </row>
    <row r="107" spans="1:8" ht="15.75" customHeight="1">
      <c r="A107" s="115"/>
      <c r="B107" s="141" t="s">
        <v>476</v>
      </c>
      <c r="C107" s="521"/>
      <c r="D107" s="138"/>
      <c r="E107" s="138"/>
      <c r="F107" s="138"/>
      <c r="G107" s="138"/>
      <c r="H107" s="139"/>
    </row>
    <row r="108" spans="1:8" ht="15.75" customHeight="1">
      <c r="A108" s="115"/>
      <c r="B108" s="522" t="s">
        <v>477</v>
      </c>
      <c r="C108" s="521"/>
      <c r="D108" s="138">
        <v>26859842458</v>
      </c>
      <c r="E108" s="445">
        <v>33596471614</v>
      </c>
      <c r="F108" s="138">
        <v>3363163464</v>
      </c>
      <c r="G108" s="445">
        <v>3402229413</v>
      </c>
      <c r="H108" s="523">
        <v>67221706949</v>
      </c>
    </row>
    <row r="109" spans="1:8" ht="15.75" customHeight="1">
      <c r="A109" s="115"/>
      <c r="B109" s="522" t="s">
        <v>478</v>
      </c>
      <c r="C109" s="521"/>
      <c r="D109" s="138">
        <v>1124235417</v>
      </c>
      <c r="E109" s="445">
        <v>1068714783</v>
      </c>
      <c r="F109" s="138">
        <v>54930129</v>
      </c>
      <c r="G109" s="445">
        <v>58394096</v>
      </c>
      <c r="H109" s="523">
        <v>2306274425</v>
      </c>
    </row>
    <row r="110" spans="1:8" ht="15.75" customHeight="1">
      <c r="A110" s="115"/>
      <c r="B110" s="522" t="s">
        <v>474</v>
      </c>
      <c r="C110" s="521"/>
      <c r="D110" s="138"/>
      <c r="E110" s="138">
        <v>335292784</v>
      </c>
      <c r="F110" s="138"/>
      <c r="G110" s="138"/>
      <c r="H110" s="523">
        <v>335292784</v>
      </c>
    </row>
    <row r="111" spans="1:8" ht="15.75" customHeight="1">
      <c r="A111" s="115"/>
      <c r="B111" s="522" t="s">
        <v>479</v>
      </c>
      <c r="C111" s="521"/>
      <c r="D111" s="138">
        <v>27984077875</v>
      </c>
      <c r="E111" s="138">
        <v>34329893613</v>
      </c>
      <c r="F111" s="138">
        <v>3418093593</v>
      </c>
      <c r="G111" s="138">
        <v>3460623509</v>
      </c>
      <c r="H111" s="138">
        <v>69192688590</v>
      </c>
    </row>
    <row r="112" spans="1:8" ht="15.75" customHeight="1">
      <c r="A112" s="115"/>
      <c r="B112" s="140"/>
      <c r="C112" s="521"/>
      <c r="D112" s="138"/>
      <c r="E112" s="138"/>
      <c r="F112" s="138"/>
      <c r="G112" s="138"/>
      <c r="H112" s="139"/>
    </row>
    <row r="113" spans="1:8" ht="15.75" customHeight="1">
      <c r="A113" s="115"/>
      <c r="B113" s="141" t="s">
        <v>480</v>
      </c>
      <c r="C113" s="521"/>
      <c r="D113" s="138"/>
      <c r="E113" s="138"/>
      <c r="F113" s="138"/>
      <c r="G113" s="138"/>
      <c r="H113" s="139"/>
    </row>
    <row r="114" spans="1:8" ht="15.75" customHeight="1">
      <c r="A114" s="115"/>
      <c r="B114" s="140" t="s">
        <v>481</v>
      </c>
      <c r="C114" s="521"/>
      <c r="D114" s="138">
        <v>41420344254</v>
      </c>
      <c r="E114" s="138">
        <v>15544441371</v>
      </c>
      <c r="F114" s="138">
        <v>1441500062</v>
      </c>
      <c r="G114" s="138">
        <v>690130883</v>
      </c>
      <c r="H114" s="138">
        <v>59096416570</v>
      </c>
    </row>
    <row r="115" spans="1:8" ht="15.75" customHeight="1" thickBot="1">
      <c r="A115" s="115"/>
      <c r="B115" s="526" t="s">
        <v>57</v>
      </c>
      <c r="C115" s="527"/>
      <c r="D115" s="528">
        <v>40474475116</v>
      </c>
      <c r="E115" s="528">
        <v>14980673860</v>
      </c>
      <c r="F115" s="528">
        <v>1386569933</v>
      </c>
      <c r="G115" s="528">
        <v>726018151</v>
      </c>
      <c r="H115" s="528">
        <v>57567737060</v>
      </c>
    </row>
    <row r="116" spans="1:8" ht="15.75" customHeight="1">
      <c r="A116" s="115"/>
      <c r="B116" s="143"/>
      <c r="C116" s="144"/>
      <c r="D116" s="144"/>
      <c r="E116" s="463"/>
      <c r="F116" s="144"/>
      <c r="G116" s="144"/>
      <c r="H116" s="292"/>
    </row>
    <row r="117" spans="1:8" ht="15.75" customHeight="1">
      <c r="A117" s="115"/>
      <c r="B117" s="115" t="s">
        <v>484</v>
      </c>
      <c r="C117" s="126"/>
      <c r="D117" s="126"/>
      <c r="E117" s="464"/>
      <c r="F117" s="126"/>
      <c r="G117" s="126"/>
      <c r="H117" s="120"/>
    </row>
    <row r="118" spans="1:8" ht="15.75" customHeight="1">
      <c r="A118" s="115"/>
      <c r="B118" s="115" t="s">
        <v>485</v>
      </c>
      <c r="C118" s="126"/>
      <c r="D118" s="126"/>
      <c r="E118" s="464"/>
      <c r="F118" s="126"/>
      <c r="G118" s="126"/>
      <c r="H118" s="115"/>
    </row>
    <row r="119" spans="1:8" ht="15.75" customHeight="1">
      <c r="A119" s="115"/>
      <c r="B119" s="115"/>
      <c r="C119" s="126"/>
      <c r="D119" s="126"/>
      <c r="E119" s="464"/>
      <c r="F119" s="126"/>
      <c r="G119" s="126"/>
      <c r="H119" s="115"/>
    </row>
    <row r="120" spans="1:8" ht="15.75" customHeight="1">
      <c r="A120" s="115"/>
      <c r="B120" s="114" t="s">
        <v>491</v>
      </c>
      <c r="C120" s="128"/>
      <c r="D120" s="132"/>
      <c r="E120" s="465"/>
      <c r="F120" s="132"/>
      <c r="G120" s="132"/>
      <c r="H120" s="115"/>
    </row>
    <row r="121" spans="1:8" ht="15.75" customHeight="1">
      <c r="A121" s="115"/>
      <c r="B121" s="114"/>
      <c r="C121" s="128"/>
      <c r="D121" s="132"/>
      <c r="E121" s="465"/>
      <c r="F121" s="132"/>
      <c r="G121" s="132"/>
      <c r="H121" s="115"/>
    </row>
    <row r="122" spans="1:8" ht="15.75" customHeight="1">
      <c r="A122" s="115"/>
      <c r="B122" s="114"/>
      <c r="C122" s="128"/>
      <c r="D122" s="132"/>
      <c r="E122" s="465"/>
      <c r="F122" s="132"/>
      <c r="G122" s="132"/>
      <c r="H122" s="115"/>
    </row>
    <row r="123" spans="1:8" ht="15.75" customHeight="1">
      <c r="A123" s="115"/>
      <c r="B123" s="114"/>
      <c r="C123" s="128"/>
      <c r="D123" s="132"/>
      <c r="E123" s="465"/>
      <c r="F123" s="132"/>
      <c r="G123" s="132"/>
      <c r="H123" s="115"/>
    </row>
    <row r="124" spans="1:8" ht="15.75">
      <c r="A124" s="115"/>
      <c r="B124" s="135" t="s">
        <v>492</v>
      </c>
      <c r="C124" s="145"/>
      <c r="D124" s="146"/>
      <c r="E124" s="466"/>
      <c r="F124" s="146"/>
      <c r="G124" s="146"/>
      <c r="H124" s="122"/>
    </row>
    <row r="125" spans="1:8" ht="15.75" customHeight="1">
      <c r="A125" s="143"/>
      <c r="B125" s="568" t="s">
        <v>493</v>
      </c>
      <c r="C125" s="568"/>
      <c r="D125" s="564" t="s">
        <v>53</v>
      </c>
      <c r="E125" s="564" t="s">
        <v>61</v>
      </c>
      <c r="F125" s="564" t="s">
        <v>62</v>
      </c>
      <c r="G125" s="564" t="s">
        <v>63</v>
      </c>
      <c r="H125" s="564" t="s">
        <v>469</v>
      </c>
    </row>
    <row r="126" spans="1:8" ht="15.75" customHeight="1">
      <c r="A126" s="115"/>
      <c r="B126" s="568"/>
      <c r="C126" s="568"/>
      <c r="D126" s="564"/>
      <c r="E126" s="564"/>
      <c r="F126" s="564" t="s">
        <v>494</v>
      </c>
      <c r="G126" s="564"/>
      <c r="H126" s="564"/>
    </row>
    <row r="127" spans="1:8" ht="15.75" customHeight="1">
      <c r="A127" s="115"/>
      <c r="B127" s="147" t="s">
        <v>495</v>
      </c>
      <c r="C127" s="137"/>
      <c r="D127" s="148"/>
      <c r="E127" s="136"/>
      <c r="F127" s="136"/>
      <c r="G127" s="136"/>
      <c r="H127" s="136"/>
    </row>
    <row r="128" spans="1:8" ht="15.75" customHeight="1">
      <c r="A128" s="115"/>
      <c r="B128" s="140" t="s">
        <v>471</v>
      </c>
      <c r="C128" s="149"/>
      <c r="D128" s="138"/>
      <c r="E128" s="150"/>
      <c r="F128" s="150"/>
      <c r="G128" s="138"/>
      <c r="H128" s="138">
        <v>0</v>
      </c>
    </row>
    <row r="129" spans="1:8" ht="15.75" customHeight="1">
      <c r="A129" s="115"/>
      <c r="B129" s="140" t="s">
        <v>519</v>
      </c>
      <c r="C129" s="149"/>
      <c r="D129" s="138"/>
      <c r="E129" s="150"/>
      <c r="F129" s="150"/>
      <c r="G129" s="138"/>
      <c r="H129" s="138">
        <v>0</v>
      </c>
    </row>
    <row r="130" spans="1:8" ht="15.75" customHeight="1">
      <c r="A130" s="115"/>
      <c r="B130" s="140" t="s">
        <v>496</v>
      </c>
      <c r="C130" s="149"/>
      <c r="D130" s="138"/>
      <c r="E130" s="150"/>
      <c r="F130" s="150"/>
      <c r="G130" s="138"/>
      <c r="H130" s="138">
        <v>0</v>
      </c>
    </row>
    <row r="131" spans="1:8" ht="15.75" customHeight="1">
      <c r="A131" s="115"/>
      <c r="B131" s="140" t="s">
        <v>474</v>
      </c>
      <c r="C131" s="149"/>
      <c r="D131" s="138"/>
      <c r="E131" s="150"/>
      <c r="F131" s="150"/>
      <c r="G131" s="150"/>
      <c r="H131" s="138">
        <v>0</v>
      </c>
    </row>
    <row r="132" spans="1:8" ht="15.75" customHeight="1">
      <c r="A132" s="115"/>
      <c r="B132" s="140" t="s">
        <v>479</v>
      </c>
      <c r="C132" s="149"/>
      <c r="D132" s="138">
        <v>0</v>
      </c>
      <c r="E132" s="138">
        <v>0</v>
      </c>
      <c r="F132" s="138">
        <v>0</v>
      </c>
      <c r="G132" s="138"/>
      <c r="H132" s="138">
        <v>0</v>
      </c>
    </row>
    <row r="133" spans="1:8" ht="15.75" customHeight="1">
      <c r="A133" s="115"/>
      <c r="B133" s="141" t="s">
        <v>497</v>
      </c>
      <c r="C133" s="149"/>
      <c r="D133" s="138"/>
      <c r="E133" s="150"/>
      <c r="F133" s="150"/>
      <c r="G133" s="150"/>
      <c r="H133" s="138">
        <v>0</v>
      </c>
    </row>
    <row r="134" spans="1:8" ht="15.75" customHeight="1">
      <c r="A134" s="115"/>
      <c r="B134" s="140" t="s">
        <v>471</v>
      </c>
      <c r="C134" s="149"/>
      <c r="D134" s="138"/>
      <c r="E134" s="150"/>
      <c r="F134" s="150"/>
      <c r="G134" s="138"/>
      <c r="H134" s="138">
        <v>0</v>
      </c>
    </row>
    <row r="135" spans="1:8" ht="15.75" customHeight="1">
      <c r="A135" s="115"/>
      <c r="B135" s="140" t="s">
        <v>478</v>
      </c>
      <c r="C135" s="149"/>
      <c r="D135" s="138"/>
      <c r="E135" s="150"/>
      <c r="F135" s="150"/>
      <c r="G135" s="150"/>
      <c r="H135" s="138">
        <v>0</v>
      </c>
    </row>
    <row r="136" spans="1:8" ht="15.75" customHeight="1">
      <c r="A136" s="115"/>
      <c r="B136" s="140" t="s">
        <v>474</v>
      </c>
      <c r="C136" s="149"/>
      <c r="D136" s="138"/>
      <c r="E136" s="150"/>
      <c r="F136" s="150"/>
      <c r="G136" s="150"/>
      <c r="H136" s="138">
        <v>0</v>
      </c>
    </row>
    <row r="137" spans="1:8" ht="15.75" customHeight="1">
      <c r="A137" s="115"/>
      <c r="B137" s="140" t="s">
        <v>479</v>
      </c>
      <c r="C137" s="149"/>
      <c r="D137" s="138">
        <v>0</v>
      </c>
      <c r="E137" s="138">
        <v>0</v>
      </c>
      <c r="F137" s="138">
        <v>0</v>
      </c>
      <c r="G137" s="138"/>
      <c r="H137" s="138">
        <v>0</v>
      </c>
    </row>
    <row r="138" spans="1:8" ht="15.75" customHeight="1">
      <c r="A138" s="115"/>
      <c r="B138" s="141" t="s">
        <v>480</v>
      </c>
      <c r="C138" s="149"/>
      <c r="D138" s="138"/>
      <c r="E138" s="150"/>
      <c r="F138" s="150"/>
      <c r="G138" s="150"/>
      <c r="H138" s="138">
        <v>0</v>
      </c>
    </row>
    <row r="139" spans="1:8" ht="15.75" customHeight="1">
      <c r="A139" s="115"/>
      <c r="B139" s="140" t="s">
        <v>481</v>
      </c>
      <c r="C139" s="149"/>
      <c r="D139" s="150" t="s">
        <v>348</v>
      </c>
      <c r="E139" s="150"/>
      <c r="F139" s="150"/>
      <c r="G139" s="150">
        <v>0</v>
      </c>
      <c r="H139" s="138"/>
    </row>
    <row r="140" spans="1:8" ht="15.75" customHeight="1">
      <c r="A140" s="115"/>
      <c r="B140" s="151" t="s">
        <v>482</v>
      </c>
      <c r="C140" s="152"/>
      <c r="D140" s="154">
        <v>0</v>
      </c>
      <c r="E140" s="154"/>
      <c r="F140" s="154"/>
      <c r="G140" s="154">
        <v>0</v>
      </c>
      <c r="H140" s="153">
        <v>0</v>
      </c>
    </row>
    <row r="141" spans="1:8" ht="15.75" customHeight="1">
      <c r="A141" s="115"/>
      <c r="B141" s="122"/>
      <c r="C141" s="122"/>
      <c r="D141" s="446"/>
      <c r="E141" s="467"/>
      <c r="F141" s="446"/>
      <c r="G141" s="446"/>
      <c r="H141" s="134"/>
    </row>
    <row r="142" spans="1:8" ht="15.75">
      <c r="A142" s="115"/>
      <c r="B142" s="115"/>
      <c r="C142" s="126"/>
      <c r="D142" s="131"/>
      <c r="E142" s="468"/>
      <c r="F142" s="132" t="s">
        <v>352</v>
      </c>
      <c r="G142" s="132" t="s">
        <v>350</v>
      </c>
      <c r="H142" s="115"/>
    </row>
    <row r="143" spans="1:8" ht="18">
      <c r="A143" s="115"/>
      <c r="B143" s="114" t="s">
        <v>498</v>
      </c>
      <c r="C143" s="126"/>
      <c r="D143" s="131"/>
      <c r="E143" s="468">
        <v>0</v>
      </c>
      <c r="F143" s="350">
        <v>12029690909</v>
      </c>
      <c r="G143" s="350">
        <v>12029690909</v>
      </c>
      <c r="H143" s="120"/>
    </row>
    <row r="144" spans="1:8" ht="15.75">
      <c r="A144" s="115"/>
      <c r="B144" s="114" t="s">
        <v>375</v>
      </c>
      <c r="C144" s="126"/>
      <c r="D144" s="131"/>
      <c r="E144" s="468"/>
      <c r="F144" s="351">
        <v>10199090909</v>
      </c>
      <c r="G144" s="351">
        <v>10199090909</v>
      </c>
      <c r="H144" s="115"/>
    </row>
    <row r="145" spans="1:8" ht="15.75">
      <c r="A145" s="115"/>
      <c r="B145" s="115" t="s">
        <v>200</v>
      </c>
      <c r="C145" s="126"/>
      <c r="D145" s="131"/>
      <c r="E145" s="468"/>
      <c r="F145" s="131">
        <v>179090909</v>
      </c>
      <c r="G145" s="131">
        <v>179090909</v>
      </c>
      <c r="H145" s="115"/>
    </row>
    <row r="146" spans="1:8" ht="15.75">
      <c r="A146" s="115"/>
      <c r="B146" s="115" t="s">
        <v>199</v>
      </c>
      <c r="C146" s="126"/>
      <c r="D146" s="131"/>
      <c r="E146" s="468"/>
      <c r="F146" s="131">
        <v>10020000000</v>
      </c>
      <c r="G146" s="131">
        <v>10020000000</v>
      </c>
      <c r="H146" s="115"/>
    </row>
    <row r="147" spans="1:8" ht="15.75">
      <c r="A147" s="115"/>
      <c r="B147" s="114" t="s">
        <v>109</v>
      </c>
      <c r="C147" s="126"/>
      <c r="D147" s="131"/>
      <c r="E147" s="468"/>
      <c r="F147" s="351">
        <v>1830600000</v>
      </c>
      <c r="G147" s="351">
        <v>1830600000</v>
      </c>
      <c r="H147" s="115"/>
    </row>
    <row r="148" spans="1:8" ht="18" customHeight="1">
      <c r="A148" s="115"/>
      <c r="B148" s="494" t="s">
        <v>598</v>
      </c>
      <c r="C148" s="494"/>
      <c r="D148" s="494"/>
      <c r="E148" s="494"/>
      <c r="F148" s="131">
        <v>1830600000</v>
      </c>
      <c r="G148" s="131">
        <v>1830600000</v>
      </c>
      <c r="H148" s="115"/>
    </row>
    <row r="149" spans="1:8" ht="18" customHeight="1">
      <c r="A149" s="115"/>
      <c r="B149" s="443"/>
      <c r="C149" s="443"/>
      <c r="D149" s="443"/>
      <c r="E149" s="469"/>
      <c r="F149" s="131"/>
      <c r="G149" s="131"/>
      <c r="H149" s="115"/>
    </row>
    <row r="150" spans="1:8" ht="15.75">
      <c r="A150" s="115"/>
      <c r="B150" s="114" t="s">
        <v>507</v>
      </c>
      <c r="C150" s="126"/>
      <c r="D150" s="131"/>
      <c r="E150" s="468"/>
      <c r="F150" s="131"/>
      <c r="G150" s="131"/>
      <c r="H150" s="115"/>
    </row>
    <row r="151" spans="1:8" ht="15.75">
      <c r="A151" s="115"/>
      <c r="B151" s="114"/>
      <c r="C151" s="126"/>
      <c r="D151" s="131"/>
      <c r="E151" s="468"/>
      <c r="F151" s="131" t="s">
        <v>352</v>
      </c>
      <c r="G151" s="131" t="s">
        <v>350</v>
      </c>
      <c r="H151" s="115"/>
    </row>
    <row r="152" spans="1:8" ht="18" customHeight="1">
      <c r="A152" s="115"/>
      <c r="B152" s="114" t="s">
        <v>508</v>
      </c>
      <c r="C152" s="126"/>
      <c r="D152" s="131"/>
      <c r="E152" s="468"/>
      <c r="F152" s="132">
        <v>22763862467</v>
      </c>
      <c r="G152" s="132">
        <v>22763862467</v>
      </c>
      <c r="H152" s="115"/>
    </row>
    <row r="153" spans="1:8" ht="18" customHeight="1">
      <c r="A153" s="115"/>
      <c r="B153" s="450" t="s">
        <v>509</v>
      </c>
      <c r="C153" s="451"/>
      <c r="D153" s="452"/>
      <c r="E153" s="468">
        <v>0</v>
      </c>
      <c r="F153" s="453">
        <v>16934600000</v>
      </c>
      <c r="G153" s="453">
        <v>16934600000</v>
      </c>
      <c r="H153" s="131"/>
    </row>
    <row r="154" spans="1:8" ht="18" customHeight="1">
      <c r="A154" s="115"/>
      <c r="B154" s="301" t="s">
        <v>707</v>
      </c>
      <c r="C154" s="126"/>
      <c r="D154" s="131"/>
      <c r="E154" s="468"/>
      <c r="F154" s="126">
        <v>1919150000</v>
      </c>
      <c r="G154" s="126">
        <v>1919150000</v>
      </c>
      <c r="H154" s="131"/>
    </row>
    <row r="155" spans="1:8" ht="21" customHeight="1">
      <c r="A155" s="115"/>
      <c r="B155" s="563" t="s">
        <v>88</v>
      </c>
      <c r="C155" s="563"/>
      <c r="D155" s="563"/>
      <c r="E155" s="563"/>
      <c r="F155" s="126">
        <v>3688050000</v>
      </c>
      <c r="G155" s="126">
        <v>3688050000</v>
      </c>
      <c r="H155" s="131"/>
    </row>
    <row r="156" spans="1:8" ht="18" customHeight="1">
      <c r="A156" s="115"/>
      <c r="B156" s="301" t="s">
        <v>89</v>
      </c>
      <c r="C156" s="126"/>
      <c r="D156" s="131"/>
      <c r="E156" s="468"/>
      <c r="F156" s="126">
        <v>1200000000</v>
      </c>
      <c r="G156" s="126">
        <v>1200000000</v>
      </c>
      <c r="H156" s="131"/>
    </row>
    <row r="157" spans="1:8" ht="18" customHeight="1">
      <c r="A157" s="115"/>
      <c r="B157" s="301" t="s">
        <v>708</v>
      </c>
      <c r="C157" s="126"/>
      <c r="D157" s="131"/>
      <c r="E157" s="468"/>
      <c r="F157" s="126">
        <v>10127400000</v>
      </c>
      <c r="G157" s="126">
        <v>10127400000</v>
      </c>
      <c r="H157" s="131"/>
    </row>
    <row r="158" spans="1:8" ht="18" customHeight="1">
      <c r="A158" s="115"/>
      <c r="B158" s="450" t="s">
        <v>339</v>
      </c>
      <c r="C158" s="451"/>
      <c r="D158" s="452"/>
      <c r="E158" s="455">
        <v>0</v>
      </c>
      <c r="F158" s="451">
        <v>4419362467</v>
      </c>
      <c r="G158" s="451">
        <v>4419362467</v>
      </c>
      <c r="H158" s="131"/>
    </row>
    <row r="159" spans="1:8" ht="18" customHeight="1">
      <c r="A159" s="115"/>
      <c r="B159" s="450" t="s">
        <v>338</v>
      </c>
      <c r="C159" s="451"/>
      <c r="D159" s="452"/>
      <c r="E159" s="468">
        <v>0</v>
      </c>
      <c r="F159" s="451">
        <v>4341000000</v>
      </c>
      <c r="G159" s="451">
        <v>4341000000</v>
      </c>
      <c r="H159" s="131"/>
    </row>
    <row r="160" spans="1:8" ht="18" customHeight="1">
      <c r="A160" s="115"/>
      <c r="B160" s="450" t="s">
        <v>531</v>
      </c>
      <c r="C160" s="451"/>
      <c r="D160" s="452"/>
      <c r="E160" s="459">
        <v>0</v>
      </c>
      <c r="F160" s="451">
        <v>-2931100000</v>
      </c>
      <c r="G160" s="451">
        <v>-2931100000</v>
      </c>
      <c r="H160" s="131"/>
    </row>
    <row r="161" spans="1:8" ht="18" customHeight="1">
      <c r="A161" s="115"/>
      <c r="B161" s="55"/>
      <c r="C161" s="126"/>
      <c r="D161" s="131"/>
      <c r="E161" s="470">
        <v>0</v>
      </c>
      <c r="F161" s="352"/>
      <c r="G161" s="126"/>
      <c r="H161" s="131"/>
    </row>
    <row r="162" spans="1:8" ht="18" customHeight="1">
      <c r="A162" s="115"/>
      <c r="B162" s="55"/>
      <c r="C162" s="126"/>
      <c r="D162" s="131"/>
      <c r="E162" s="468"/>
      <c r="F162" s="131" t="s">
        <v>352</v>
      </c>
      <c r="G162" s="131" t="s">
        <v>350</v>
      </c>
      <c r="H162" s="131"/>
    </row>
    <row r="163" spans="1:8" ht="18" customHeight="1">
      <c r="A163" s="115"/>
      <c r="B163" s="156" t="s">
        <v>510</v>
      </c>
      <c r="C163" s="128"/>
      <c r="D163" s="132"/>
      <c r="E163" s="468">
        <v>0</v>
      </c>
      <c r="F163" s="132">
        <v>851370967</v>
      </c>
      <c r="G163" s="132">
        <v>931697932</v>
      </c>
      <c r="H163" s="120"/>
    </row>
    <row r="164" spans="1:8" ht="18" customHeight="1">
      <c r="A164" s="115"/>
      <c r="B164" s="157" t="s">
        <v>439</v>
      </c>
      <c r="C164" s="126"/>
      <c r="D164" s="131"/>
      <c r="E164" s="468"/>
      <c r="F164" s="131">
        <v>735162559</v>
      </c>
      <c r="G164" s="131">
        <v>788954935</v>
      </c>
      <c r="H164" s="115"/>
    </row>
    <row r="165" spans="1:8" ht="18" customHeight="1">
      <c r="A165" s="115"/>
      <c r="B165" s="55" t="s">
        <v>602</v>
      </c>
      <c r="C165" s="126"/>
      <c r="D165" s="131"/>
      <c r="E165" s="468"/>
      <c r="F165" s="131">
        <v>116208408</v>
      </c>
      <c r="G165" s="131">
        <v>142742997</v>
      </c>
      <c r="H165" s="115"/>
    </row>
    <row r="166" spans="1:8" ht="18" customHeight="1">
      <c r="A166" s="115"/>
      <c r="B166" s="157"/>
      <c r="C166" s="126"/>
      <c r="D166" s="131"/>
      <c r="E166" s="468"/>
      <c r="F166" s="131"/>
      <c r="G166" s="131"/>
      <c r="H166" s="115"/>
    </row>
    <row r="167" spans="1:8" ht="18" customHeight="1">
      <c r="A167" s="115"/>
      <c r="B167" s="129" t="s">
        <v>229</v>
      </c>
      <c r="C167" s="115"/>
      <c r="D167" s="126"/>
      <c r="E167" s="455">
        <v>0</v>
      </c>
      <c r="F167" s="128">
        <v>250801947</v>
      </c>
      <c r="G167" s="128">
        <v>250801947</v>
      </c>
      <c r="H167" s="115"/>
    </row>
    <row r="168" spans="1:8" ht="18" customHeight="1">
      <c r="A168" s="115"/>
      <c r="B168" s="496" t="s">
        <v>60</v>
      </c>
      <c r="C168" s="126"/>
      <c r="D168" s="133"/>
      <c r="E168" s="468"/>
      <c r="F168" s="131">
        <v>249801947</v>
      </c>
      <c r="G168" s="131">
        <v>249801947</v>
      </c>
      <c r="H168" s="115"/>
    </row>
    <row r="169" spans="1:8" ht="18" customHeight="1">
      <c r="A169" s="115"/>
      <c r="B169" s="496" t="s">
        <v>462</v>
      </c>
      <c r="C169" s="115"/>
      <c r="D169" s="126"/>
      <c r="E169" s="456"/>
      <c r="F169" s="126">
        <v>1000000</v>
      </c>
      <c r="G169" s="126">
        <v>1000000</v>
      </c>
      <c r="H169" s="115"/>
    </row>
    <row r="170" spans="1:8" ht="18" customHeight="1">
      <c r="A170" s="115"/>
      <c r="B170" s="496"/>
      <c r="C170" s="115"/>
      <c r="D170" s="126"/>
      <c r="E170" s="456"/>
      <c r="F170" s="126"/>
      <c r="G170" s="126"/>
      <c r="H170" s="115"/>
    </row>
    <row r="171" spans="1:8" ht="18" customHeight="1">
      <c r="A171" s="115"/>
      <c r="B171" s="114" t="s">
        <v>511</v>
      </c>
      <c r="C171" s="126"/>
      <c r="D171" s="131"/>
      <c r="E171" s="562" t="s">
        <v>449</v>
      </c>
      <c r="F171" s="562"/>
      <c r="G171" s="562" t="s">
        <v>350</v>
      </c>
      <c r="H171" s="562"/>
    </row>
    <row r="172" spans="1:8" ht="18" customHeight="1">
      <c r="A172" s="115"/>
      <c r="B172" s="114"/>
      <c r="C172" s="126"/>
      <c r="D172" s="131"/>
      <c r="E172" s="132" t="s">
        <v>450</v>
      </c>
      <c r="F172" s="132" t="s">
        <v>451</v>
      </c>
      <c r="G172" s="132" t="s">
        <v>451</v>
      </c>
      <c r="H172" s="132" t="s">
        <v>450</v>
      </c>
    </row>
    <row r="173" spans="1:8" ht="18" customHeight="1">
      <c r="A173" s="115"/>
      <c r="B173" s="115" t="s">
        <v>512</v>
      </c>
      <c r="C173" s="126"/>
      <c r="D173" s="131"/>
      <c r="E173" s="499">
        <v>2196049.53</v>
      </c>
      <c r="F173" s="132">
        <v>49114605131</v>
      </c>
      <c r="G173" s="132">
        <v>42162947967</v>
      </c>
      <c r="H173" s="499">
        <v>412957.84</v>
      </c>
    </row>
    <row r="174" spans="1:8" ht="18" customHeight="1">
      <c r="A174" s="115"/>
      <c r="B174" s="158" t="s">
        <v>517</v>
      </c>
      <c r="C174" s="128"/>
      <c r="D174" s="132">
        <v>0</v>
      </c>
      <c r="E174" s="444">
        <v>2196049.53</v>
      </c>
      <c r="F174" s="155">
        <v>41121933234</v>
      </c>
      <c r="G174" s="155">
        <v>7629396097</v>
      </c>
      <c r="H174" s="444">
        <v>412957.84</v>
      </c>
    </row>
    <row r="175" spans="1:8" ht="18" customHeight="1">
      <c r="A175" s="115"/>
      <c r="B175" s="159" t="s">
        <v>518</v>
      </c>
      <c r="C175" s="126"/>
      <c r="D175" s="476"/>
      <c r="E175" s="476">
        <v>1108857.81</v>
      </c>
      <c r="F175" s="131">
        <v>20883418059</v>
      </c>
      <c r="G175" s="131">
        <v>3239366964</v>
      </c>
      <c r="H175" s="476">
        <v>175337.86</v>
      </c>
    </row>
    <row r="176" spans="1:8" ht="18" customHeight="1">
      <c r="A176" s="115"/>
      <c r="B176" s="159" t="s">
        <v>143</v>
      </c>
      <c r="C176" s="126"/>
      <c r="D176" s="131"/>
      <c r="E176" s="476">
        <v>1087191.72</v>
      </c>
      <c r="F176" s="131">
        <v>20238515175</v>
      </c>
      <c r="G176" s="131">
        <v>4390029133</v>
      </c>
      <c r="H176" s="476">
        <v>237619.98</v>
      </c>
    </row>
    <row r="177" spans="1:8" ht="18" customHeight="1">
      <c r="A177" s="115"/>
      <c r="B177" s="158" t="s">
        <v>569</v>
      </c>
      <c r="C177" s="128"/>
      <c r="D177" s="132">
        <v>0</v>
      </c>
      <c r="E177" s="499">
        <v>0</v>
      </c>
      <c r="F177" s="132">
        <v>7992671897</v>
      </c>
      <c r="G177" s="132">
        <v>34533551870</v>
      </c>
      <c r="H177" s="115"/>
    </row>
    <row r="178" spans="1:8" ht="18" customHeight="1">
      <c r="A178" s="115"/>
      <c r="B178" s="159" t="s">
        <v>143</v>
      </c>
      <c r="C178" s="128"/>
      <c r="D178" s="132"/>
      <c r="E178" s="515"/>
      <c r="F178" s="131">
        <v>1206502578</v>
      </c>
      <c r="G178" s="131">
        <v>6196160456</v>
      </c>
      <c r="H178" s="115"/>
    </row>
    <row r="179" spans="1:8" ht="18" customHeight="1">
      <c r="A179" s="115"/>
      <c r="B179" s="159" t="s">
        <v>223</v>
      </c>
      <c r="C179" s="126"/>
      <c r="D179" s="131"/>
      <c r="E179" s="515"/>
      <c r="F179" s="131">
        <v>6786169319</v>
      </c>
      <c r="G179" s="131">
        <v>28337391414</v>
      </c>
      <c r="H179" s="115"/>
    </row>
    <row r="180" spans="1:8" ht="18" customHeight="1">
      <c r="A180" s="115"/>
      <c r="B180" s="115"/>
      <c r="C180" s="115"/>
      <c r="D180" s="115"/>
      <c r="E180" s="456"/>
      <c r="F180" s="115"/>
      <c r="G180" s="115"/>
      <c r="H180" s="115"/>
    </row>
    <row r="181" spans="1:8" ht="18" customHeight="1">
      <c r="A181" s="115"/>
      <c r="B181" s="114" t="s">
        <v>541</v>
      </c>
      <c r="C181" s="115"/>
      <c r="D181" s="115"/>
      <c r="E181" s="455"/>
      <c r="F181" s="132" t="s">
        <v>449</v>
      </c>
      <c r="G181" s="132" t="s">
        <v>350</v>
      </c>
      <c r="H181" s="120"/>
    </row>
    <row r="182" spans="1:8" ht="18" customHeight="1">
      <c r="A182" s="115"/>
      <c r="B182" s="157" t="s">
        <v>649</v>
      </c>
      <c r="C182" s="115"/>
      <c r="D182" s="115"/>
      <c r="E182" s="455"/>
      <c r="F182" s="126">
        <v>2853125830</v>
      </c>
      <c r="G182" s="126">
        <v>2857035260</v>
      </c>
      <c r="H182" s="120"/>
    </row>
    <row r="183" spans="1:8" ht="18" customHeight="1">
      <c r="A183" s="115"/>
      <c r="B183" s="157" t="s">
        <v>603</v>
      </c>
      <c r="C183" s="115"/>
      <c r="D183" s="115"/>
      <c r="E183" s="455"/>
      <c r="F183" s="126"/>
      <c r="G183" s="126">
        <v>0</v>
      </c>
      <c r="H183" s="115"/>
    </row>
    <row r="184" spans="1:8" ht="18" customHeight="1">
      <c r="A184" s="115"/>
      <c r="B184" s="157" t="s">
        <v>261</v>
      </c>
      <c r="C184" s="115"/>
      <c r="D184" s="115"/>
      <c r="E184" s="455"/>
      <c r="F184" s="126">
        <v>129560416</v>
      </c>
      <c r="G184" s="126">
        <v>22928259</v>
      </c>
      <c r="H184" s="115"/>
    </row>
    <row r="185" spans="1:8" ht="18" customHeight="1">
      <c r="A185" s="115"/>
      <c r="B185" s="157" t="s">
        <v>362</v>
      </c>
      <c r="C185" s="115"/>
      <c r="D185" s="115"/>
      <c r="E185" s="455"/>
      <c r="F185" s="126">
        <v>11796958</v>
      </c>
      <c r="G185" s="126">
        <v>15169644</v>
      </c>
      <c r="H185" s="115"/>
    </row>
    <row r="186" spans="1:8" ht="18" customHeight="1">
      <c r="A186" s="115"/>
      <c r="B186" s="114" t="s">
        <v>542</v>
      </c>
      <c r="C186" s="114"/>
      <c r="D186" s="114"/>
      <c r="E186" s="455">
        <v>0</v>
      </c>
      <c r="F186" s="128">
        <v>2994483204</v>
      </c>
      <c r="G186" s="128">
        <v>2895133163</v>
      </c>
      <c r="H186" s="120"/>
    </row>
    <row r="187" spans="1:8" ht="18" customHeight="1" hidden="1">
      <c r="A187" s="115"/>
      <c r="B187" s="160" t="s">
        <v>543</v>
      </c>
      <c r="C187" s="115"/>
      <c r="D187" s="115"/>
      <c r="E187" s="464">
        <v>0</v>
      </c>
      <c r="F187" s="120"/>
      <c r="G187" s="128"/>
      <c r="H187" s="120"/>
    </row>
    <row r="188" spans="1:8" ht="18" customHeight="1" hidden="1">
      <c r="A188" s="115"/>
      <c r="B188" s="160" t="s">
        <v>544</v>
      </c>
      <c r="C188" s="115"/>
      <c r="D188" s="115"/>
      <c r="E188" s="464"/>
      <c r="F188" s="120"/>
      <c r="G188" s="128"/>
      <c r="H188" s="120"/>
    </row>
    <row r="189" spans="1:8" ht="18" customHeight="1" hidden="1">
      <c r="A189" s="115"/>
      <c r="B189" s="160" t="s">
        <v>545</v>
      </c>
      <c r="C189" s="115"/>
      <c r="D189" s="115"/>
      <c r="E189" s="464"/>
      <c r="F189" s="115"/>
      <c r="G189" s="126"/>
      <c r="H189" s="115"/>
    </row>
    <row r="190" spans="1:8" ht="18" customHeight="1" hidden="1">
      <c r="A190" s="115"/>
      <c r="B190" s="160" t="s">
        <v>546</v>
      </c>
      <c r="C190" s="115"/>
      <c r="D190" s="115"/>
      <c r="E190" s="464"/>
      <c r="F190" s="115"/>
      <c r="G190" s="126"/>
      <c r="H190" s="115"/>
    </row>
    <row r="191" spans="1:8" ht="18" customHeight="1" hidden="1">
      <c r="A191" s="115"/>
      <c r="B191" s="115" t="s">
        <v>547</v>
      </c>
      <c r="C191" s="115"/>
      <c r="D191" s="115"/>
      <c r="E191" s="464"/>
      <c r="F191" s="115" t="s">
        <v>548</v>
      </c>
      <c r="G191" s="126"/>
      <c r="H191" s="115"/>
    </row>
    <row r="192" spans="1:8" ht="18" customHeight="1">
      <c r="A192" s="115"/>
      <c r="B192" s="115"/>
      <c r="C192" s="115"/>
      <c r="D192" s="115"/>
      <c r="E192" s="455"/>
      <c r="F192" s="126"/>
      <c r="G192" s="126"/>
      <c r="H192" s="115"/>
    </row>
    <row r="193" spans="1:8" ht="18" customHeight="1">
      <c r="A193" s="115"/>
      <c r="B193" s="114" t="s">
        <v>549</v>
      </c>
      <c r="C193" s="115"/>
      <c r="D193" s="115"/>
      <c r="E193" s="456"/>
      <c r="F193" s="132" t="s">
        <v>449</v>
      </c>
      <c r="G193" s="132" t="s">
        <v>350</v>
      </c>
      <c r="H193" s="115"/>
    </row>
    <row r="194" spans="1:8" ht="18" customHeight="1">
      <c r="A194" s="115"/>
      <c r="B194" s="115" t="s">
        <v>360</v>
      </c>
      <c r="C194" s="115"/>
      <c r="D194" s="115"/>
      <c r="E194" s="455"/>
      <c r="F194" s="128">
        <v>568914887</v>
      </c>
      <c r="G194" s="128">
        <v>521253716</v>
      </c>
      <c r="H194" s="120"/>
    </row>
    <row r="195" spans="1:9" ht="18" customHeight="1">
      <c r="A195" s="115"/>
      <c r="B195" s="502" t="s">
        <v>103</v>
      </c>
      <c r="C195" s="115"/>
      <c r="D195" s="115"/>
      <c r="E195" s="455"/>
      <c r="F195" s="126">
        <v>311607553</v>
      </c>
      <c r="G195" s="126">
        <v>521253716</v>
      </c>
      <c r="H195" s="120"/>
      <c r="I195" s="142">
        <v>1017321673</v>
      </c>
    </row>
    <row r="196" spans="1:8" ht="18" customHeight="1" hidden="1">
      <c r="A196" s="115"/>
      <c r="B196" s="191" t="s">
        <v>361</v>
      </c>
      <c r="C196" s="115"/>
      <c r="D196" s="115"/>
      <c r="E196" s="455"/>
      <c r="F196" s="126"/>
      <c r="G196" s="126"/>
      <c r="H196" s="120"/>
    </row>
    <row r="197" spans="1:8" ht="18" customHeight="1" hidden="1">
      <c r="A197" s="115"/>
      <c r="B197" s="191" t="s">
        <v>499</v>
      </c>
      <c r="C197" s="115"/>
      <c r="D197" s="115"/>
      <c r="E197" s="455"/>
      <c r="F197" s="126"/>
      <c r="G197" s="126"/>
      <c r="H197" s="120"/>
    </row>
    <row r="198" spans="1:9" ht="18" customHeight="1">
      <c r="A198" s="115"/>
      <c r="B198" s="191" t="s">
        <v>604</v>
      </c>
      <c r="C198" s="115"/>
      <c r="D198" s="115"/>
      <c r="E198" s="455"/>
      <c r="F198" s="126">
        <v>250697334</v>
      </c>
      <c r="G198" s="126">
        <v>148821974</v>
      </c>
      <c r="H198" s="120"/>
      <c r="I198" s="116">
        <v>481843059</v>
      </c>
    </row>
    <row r="199" spans="1:9" ht="18" customHeight="1">
      <c r="A199" s="115"/>
      <c r="B199" s="502" t="s">
        <v>605</v>
      </c>
      <c r="C199" s="115"/>
      <c r="D199" s="115"/>
      <c r="E199" s="455"/>
      <c r="F199" s="126">
        <v>6610000</v>
      </c>
      <c r="G199" s="126">
        <v>47370000</v>
      </c>
      <c r="H199" s="120"/>
      <c r="I199" s="142">
        <v>535478614</v>
      </c>
    </row>
    <row r="200" spans="1:9" ht="18" customHeight="1">
      <c r="A200" s="115"/>
      <c r="B200" s="502" t="s">
        <v>486</v>
      </c>
      <c r="C200" s="115"/>
      <c r="D200" s="115"/>
      <c r="E200" s="455"/>
      <c r="F200" s="126"/>
      <c r="G200" s="126">
        <v>96000000</v>
      </c>
      <c r="H200" s="120"/>
      <c r="I200" s="186">
        <v>96000000</v>
      </c>
    </row>
    <row r="201" spans="1:9" ht="18" customHeight="1">
      <c r="A201" s="115"/>
      <c r="B201" s="121" t="s">
        <v>7</v>
      </c>
      <c r="C201" s="115"/>
      <c r="D201" s="115"/>
      <c r="E201" s="455"/>
      <c r="F201" s="128">
        <v>686548819</v>
      </c>
      <c r="G201" s="128">
        <v>1066939933</v>
      </c>
      <c r="H201" s="120"/>
      <c r="I201" s="116">
        <v>47370000</v>
      </c>
    </row>
    <row r="202" spans="1:8" ht="18" customHeight="1" hidden="1">
      <c r="A202" s="115"/>
      <c r="B202" s="191" t="s">
        <v>631</v>
      </c>
      <c r="C202" s="115"/>
      <c r="D202" s="115"/>
      <c r="E202" s="455"/>
      <c r="F202" s="126"/>
      <c r="G202" s="126"/>
      <c r="H202" s="120"/>
    </row>
    <row r="203" spans="1:9" ht="18" customHeight="1">
      <c r="A203" s="115"/>
      <c r="B203" s="191" t="s">
        <v>606</v>
      </c>
      <c r="C203" s="115"/>
      <c r="D203" s="115"/>
      <c r="E203" s="471"/>
      <c r="F203" s="126">
        <v>263337000</v>
      </c>
      <c r="G203" s="126">
        <v>497611500</v>
      </c>
      <c r="H203" s="120"/>
      <c r="I203" s="142">
        <v>678848614</v>
      </c>
    </row>
    <row r="204" spans="1:9" ht="18" customHeight="1">
      <c r="A204" s="115"/>
      <c r="B204" s="191" t="s">
        <v>607</v>
      </c>
      <c r="C204" s="115"/>
      <c r="D204" s="115"/>
      <c r="E204" s="471"/>
      <c r="F204" s="126">
        <v>104604376</v>
      </c>
      <c r="G204" s="126"/>
      <c r="H204" s="120"/>
      <c r="I204" s="142"/>
    </row>
    <row r="205" spans="1:9" ht="18" customHeight="1">
      <c r="A205" s="115"/>
      <c r="B205" s="191" t="s">
        <v>608</v>
      </c>
      <c r="C205" s="115"/>
      <c r="D205" s="115"/>
      <c r="E205" s="471"/>
      <c r="F205" s="126">
        <v>4953168</v>
      </c>
      <c r="G205" s="126"/>
      <c r="H205" s="120"/>
      <c r="I205" s="142"/>
    </row>
    <row r="206" spans="1:9" ht="18" customHeight="1">
      <c r="A206" s="115"/>
      <c r="B206" s="191" t="s">
        <v>111</v>
      </c>
      <c r="C206" s="115"/>
      <c r="D206" s="115"/>
      <c r="E206" s="471"/>
      <c r="F206" s="126">
        <v>279524543</v>
      </c>
      <c r="G206" s="126">
        <v>569328433</v>
      </c>
      <c r="H206" s="120"/>
      <c r="I206" s="142">
        <v>148821974</v>
      </c>
    </row>
    <row r="207" spans="1:9" ht="18" customHeight="1">
      <c r="A207" s="115"/>
      <c r="B207" s="191" t="s">
        <v>609</v>
      </c>
      <c r="C207" s="115"/>
      <c r="D207" s="115"/>
      <c r="E207" s="471"/>
      <c r="F207" s="126">
        <v>34129732</v>
      </c>
      <c r="G207" s="126"/>
      <c r="H207" s="120"/>
      <c r="I207" s="142"/>
    </row>
    <row r="208" spans="1:9" ht="18" customHeight="1">
      <c r="A208" s="115"/>
      <c r="B208" s="114" t="s">
        <v>550</v>
      </c>
      <c r="C208" s="115"/>
      <c r="D208" s="115"/>
      <c r="E208" s="455">
        <v>0</v>
      </c>
      <c r="F208" s="128">
        <v>1255463706</v>
      </c>
      <c r="G208" s="128">
        <v>1880385623</v>
      </c>
      <c r="H208" s="115"/>
      <c r="I208" s="116">
        <v>148821974</v>
      </c>
    </row>
    <row r="209" spans="1:9" ht="18" customHeight="1">
      <c r="A209" s="115"/>
      <c r="B209" s="115"/>
      <c r="C209" s="115"/>
      <c r="D209" s="115"/>
      <c r="E209" s="456"/>
      <c r="F209" s="126"/>
      <c r="G209" s="126"/>
      <c r="H209" s="115"/>
      <c r="I209" s="142">
        <v>0</v>
      </c>
    </row>
    <row r="210" spans="1:8" ht="18" customHeight="1">
      <c r="A210" s="115"/>
      <c r="B210" s="114" t="s">
        <v>551</v>
      </c>
      <c r="C210" s="115"/>
      <c r="D210" s="115"/>
      <c r="E210" s="115"/>
      <c r="F210" s="132" t="s">
        <v>449</v>
      </c>
      <c r="G210" s="132" t="s">
        <v>350</v>
      </c>
      <c r="H210" s="115"/>
    </row>
    <row r="211" spans="1:8" ht="18" customHeight="1">
      <c r="A211" s="115"/>
      <c r="B211" s="157" t="s">
        <v>555</v>
      </c>
      <c r="C211" s="115"/>
      <c r="D211" s="115"/>
      <c r="E211" s="304"/>
      <c r="F211" s="126">
        <v>111964046</v>
      </c>
      <c r="G211" s="126">
        <v>148301767</v>
      </c>
      <c r="H211" s="115"/>
    </row>
    <row r="212" spans="1:8" ht="18" customHeight="1">
      <c r="A212" s="115"/>
      <c r="B212" s="157" t="s">
        <v>556</v>
      </c>
      <c r="C212" s="115"/>
      <c r="D212" s="115"/>
      <c r="E212" s="304"/>
      <c r="F212" s="126">
        <v>96263550</v>
      </c>
      <c r="G212" s="126"/>
      <c r="H212" s="115"/>
    </row>
    <row r="213" spans="1:8" ht="18" customHeight="1">
      <c r="A213" s="115"/>
      <c r="B213" s="287" t="s">
        <v>144</v>
      </c>
      <c r="C213" s="115"/>
      <c r="D213" s="115"/>
      <c r="E213" s="115"/>
      <c r="F213" s="126">
        <v>266969138</v>
      </c>
      <c r="G213" s="126">
        <v>266969138</v>
      </c>
      <c r="H213" s="115"/>
    </row>
    <row r="214" spans="1:8" ht="18" customHeight="1">
      <c r="A214" s="115"/>
      <c r="B214" s="157" t="s">
        <v>487</v>
      </c>
      <c r="C214" s="115"/>
      <c r="D214" s="115"/>
      <c r="E214" s="456"/>
      <c r="F214" s="126"/>
      <c r="G214" s="126">
        <v>8865021000</v>
      </c>
      <c r="H214" s="115"/>
    </row>
    <row r="215" spans="1:8" ht="18" customHeight="1">
      <c r="A215" s="115"/>
      <c r="B215" s="114" t="s">
        <v>557</v>
      </c>
      <c r="C215" s="115"/>
      <c r="D215" s="115"/>
      <c r="E215" s="455">
        <v>0</v>
      </c>
      <c r="F215" s="128">
        <v>475196734</v>
      </c>
      <c r="G215" s="128">
        <v>9280291905</v>
      </c>
      <c r="H215" s="120"/>
    </row>
    <row r="216" spans="1:8" ht="18" customHeight="1">
      <c r="A216" s="115"/>
      <c r="B216" s="114"/>
      <c r="C216" s="115"/>
      <c r="D216" s="115"/>
      <c r="E216" s="455"/>
      <c r="F216" s="126"/>
      <c r="G216" s="126"/>
      <c r="H216" s="120"/>
    </row>
    <row r="217" spans="1:8" ht="18" customHeight="1">
      <c r="A217" s="115"/>
      <c r="B217" s="114" t="s">
        <v>558</v>
      </c>
      <c r="C217" s="115"/>
      <c r="D217" s="115"/>
      <c r="E217" s="456"/>
      <c r="F217" s="126"/>
      <c r="G217" s="126"/>
      <c r="H217" s="115"/>
    </row>
    <row r="218" spans="1:8" ht="18" customHeight="1">
      <c r="A218" s="115"/>
      <c r="B218" s="114"/>
      <c r="C218" s="115"/>
      <c r="D218" s="115"/>
      <c r="E218" s="456"/>
      <c r="F218" s="126"/>
      <c r="G218" s="126"/>
      <c r="H218" s="115"/>
    </row>
    <row r="219" spans="1:8" ht="18" customHeight="1">
      <c r="A219" s="115"/>
      <c r="B219" s="114" t="s">
        <v>559</v>
      </c>
      <c r="C219" s="115"/>
      <c r="D219" s="115"/>
      <c r="E219" s="124" t="s">
        <v>450</v>
      </c>
      <c r="F219" s="132" t="s">
        <v>449</v>
      </c>
      <c r="G219" s="132" t="s">
        <v>350</v>
      </c>
      <c r="H219" s="115"/>
    </row>
    <row r="220" spans="1:8" ht="18" customHeight="1">
      <c r="A220" s="115"/>
      <c r="B220" s="115" t="s">
        <v>560</v>
      </c>
      <c r="C220" s="115"/>
      <c r="D220" s="115"/>
      <c r="E220" s="471"/>
      <c r="F220" s="126">
        <v>0</v>
      </c>
      <c r="G220" s="126">
        <v>0</v>
      </c>
      <c r="H220" s="115"/>
    </row>
    <row r="221" spans="1:8" ht="18" customHeight="1">
      <c r="A221" s="115"/>
      <c r="B221" s="115" t="s">
        <v>564</v>
      </c>
      <c r="C221" s="115"/>
      <c r="D221" s="115"/>
      <c r="E221" s="456"/>
      <c r="F221" s="126">
        <v>0</v>
      </c>
      <c r="G221" s="126"/>
      <c r="H221" s="115"/>
    </row>
    <row r="222" spans="1:8" ht="18" customHeight="1">
      <c r="A222" s="115"/>
      <c r="B222" s="157" t="s">
        <v>565</v>
      </c>
      <c r="C222" s="115"/>
      <c r="D222" s="115"/>
      <c r="E222" s="456"/>
      <c r="F222" s="126"/>
      <c r="G222" s="126">
        <v>0</v>
      </c>
      <c r="H222" s="115"/>
    </row>
    <row r="223" spans="1:8" ht="18" customHeight="1">
      <c r="A223" s="115"/>
      <c r="B223" s="157" t="s">
        <v>566</v>
      </c>
      <c r="C223" s="115"/>
      <c r="D223" s="115"/>
      <c r="E223" s="456"/>
      <c r="F223" s="126"/>
      <c r="G223" s="126"/>
      <c r="H223" s="115"/>
    </row>
    <row r="224" spans="1:8" ht="18" customHeight="1">
      <c r="A224" s="115"/>
      <c r="B224" s="156" t="s">
        <v>567</v>
      </c>
      <c r="C224" s="114"/>
      <c r="D224" s="114"/>
      <c r="E224" s="455">
        <v>0</v>
      </c>
      <c r="F224" s="128">
        <v>0</v>
      </c>
      <c r="G224" s="128">
        <v>0</v>
      </c>
      <c r="H224" s="155"/>
    </row>
    <row r="225" spans="1:8" ht="18" customHeight="1">
      <c r="A225" s="115"/>
      <c r="B225" s="156"/>
      <c r="C225" s="114"/>
      <c r="D225" s="114"/>
      <c r="E225" s="472"/>
      <c r="F225" s="128"/>
      <c r="G225" s="128"/>
      <c r="H225" s="155"/>
    </row>
    <row r="226" spans="1:8" ht="18" customHeight="1">
      <c r="A226" s="115"/>
      <c r="B226" s="114" t="s">
        <v>568</v>
      </c>
      <c r="C226" s="115"/>
      <c r="D226" s="115"/>
      <c r="E226" s="456"/>
      <c r="F226" s="115"/>
      <c r="G226" s="115"/>
      <c r="H226" s="115"/>
    </row>
    <row r="227" spans="1:8" ht="18" customHeight="1">
      <c r="A227" s="115"/>
      <c r="B227" s="115"/>
      <c r="C227" s="115"/>
      <c r="D227" s="115"/>
      <c r="E227" s="456"/>
      <c r="F227" s="115"/>
      <c r="G227" s="115"/>
      <c r="H227" s="115"/>
    </row>
    <row r="228" spans="1:8" ht="18" customHeight="1">
      <c r="A228" s="115"/>
      <c r="B228" s="115"/>
      <c r="C228" s="115"/>
      <c r="D228" s="115"/>
      <c r="E228" s="456"/>
      <c r="F228" s="115"/>
      <c r="G228" s="115"/>
      <c r="H228" s="115"/>
    </row>
    <row r="229" spans="1:8" ht="18" customHeight="1">
      <c r="A229" s="115"/>
      <c r="B229" s="115"/>
      <c r="C229" s="115"/>
      <c r="D229" s="115"/>
      <c r="E229" s="456"/>
      <c r="F229" s="115"/>
      <c r="G229" s="115"/>
      <c r="H229" s="115"/>
    </row>
    <row r="230" spans="1:8" ht="18" customHeight="1">
      <c r="A230" s="115"/>
      <c r="B230" s="115"/>
      <c r="C230" s="115"/>
      <c r="D230" s="115"/>
      <c r="E230" s="456"/>
      <c r="F230" s="115"/>
      <c r="G230" s="115"/>
      <c r="H230" s="115"/>
    </row>
    <row r="231" spans="1:8" ht="18" customHeight="1">
      <c r="A231" s="115"/>
      <c r="B231" s="115"/>
      <c r="C231" s="115"/>
      <c r="D231" s="115"/>
      <c r="E231" s="456"/>
      <c r="F231" s="115"/>
      <c r="G231" s="115"/>
      <c r="H231" s="115"/>
    </row>
  </sheetData>
  <sheetProtection/>
  <mergeCells count="12">
    <mergeCell ref="H125:H126"/>
    <mergeCell ref="D125:D126"/>
    <mergeCell ref="E171:F171"/>
    <mergeCell ref="G171:H171"/>
    <mergeCell ref="B155:E155"/>
    <mergeCell ref="E125:E126"/>
    <mergeCell ref="A5:H5"/>
    <mergeCell ref="A6:H6"/>
    <mergeCell ref="B99:C99"/>
    <mergeCell ref="B125:C126"/>
    <mergeCell ref="F125:F126"/>
    <mergeCell ref="G125:G126"/>
  </mergeCells>
  <printOptions/>
  <pageMargins left="0.5" right="0" top="0.5" bottom="0.54" header="0.25" footer="0.25"/>
  <pageSetup horizontalDpi="600" verticalDpi="600" orientation="portrait" paperSize="9" scale="80" r:id="rId1"/>
  <headerFooter alignWithMargins="0">
    <oddFooter>&amp;C&amp;8TMBCTC QUÝ 1 /2010&amp;R&amp;8Trang &amp;P/9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K48"/>
  <sheetViews>
    <sheetView zoomScalePageLayoutView="0" workbookViewId="0" topLeftCell="A1">
      <pane xSplit="2" ySplit="6" topLeftCell="J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4" sqref="M54"/>
    </sheetView>
  </sheetViews>
  <sheetFormatPr defaultColWidth="8.796875" defaultRowHeight="15"/>
  <cols>
    <col min="1" max="1" width="0.8984375" style="116" customWidth="1"/>
    <col min="2" max="2" width="31.19921875" style="116" customWidth="1"/>
    <col min="3" max="3" width="14.5" style="186" customWidth="1"/>
    <col min="4" max="4" width="13.19921875" style="186" customWidth="1"/>
    <col min="5" max="5" width="12.09765625" style="186" customWidth="1"/>
    <col min="6" max="6" width="5.5" style="186" customWidth="1"/>
    <col min="7" max="7" width="13" style="186" customWidth="1"/>
    <col min="8" max="8" width="13.09765625" style="186" customWidth="1"/>
    <col min="9" max="9" width="12.5" style="186" customWidth="1"/>
    <col min="10" max="10" width="13.09765625" style="186" customWidth="1"/>
    <col min="11" max="11" width="13.8984375" style="186" customWidth="1"/>
    <col min="12" max="16384" width="9" style="116" customWidth="1"/>
  </cols>
  <sheetData>
    <row r="1" ht="15.75">
      <c r="B1" s="123" t="s">
        <v>570</v>
      </c>
    </row>
    <row r="2" ht="15.75" hidden="1">
      <c r="B2" s="123"/>
    </row>
    <row r="3" ht="15.75">
      <c r="B3" s="123" t="s">
        <v>571</v>
      </c>
    </row>
    <row r="4" spans="2:11" ht="15.75" customHeight="1">
      <c r="B4" s="575" t="s">
        <v>572</v>
      </c>
      <c r="C4" s="578" t="s">
        <v>573</v>
      </c>
      <c r="D4" s="569" t="s">
        <v>336</v>
      </c>
      <c r="E4" s="569" t="s">
        <v>337</v>
      </c>
      <c r="F4" s="572" t="s">
        <v>166</v>
      </c>
      <c r="G4" s="572" t="s">
        <v>340</v>
      </c>
      <c r="H4" s="569" t="s">
        <v>365</v>
      </c>
      <c r="I4" s="569" t="s">
        <v>366</v>
      </c>
      <c r="J4" s="569" t="s">
        <v>574</v>
      </c>
      <c r="K4" s="569" t="s">
        <v>575</v>
      </c>
    </row>
    <row r="5" spans="2:11" ht="15.75">
      <c r="B5" s="576"/>
      <c r="C5" s="579"/>
      <c r="D5" s="570"/>
      <c r="E5" s="570"/>
      <c r="F5" s="573"/>
      <c r="G5" s="573"/>
      <c r="H5" s="570"/>
      <c r="I5" s="570"/>
      <c r="J5" s="570"/>
      <c r="K5" s="570"/>
    </row>
    <row r="6" spans="2:11" ht="60" customHeight="1">
      <c r="B6" s="577"/>
      <c r="C6" s="580"/>
      <c r="D6" s="571"/>
      <c r="E6" s="571"/>
      <c r="F6" s="574"/>
      <c r="G6" s="574"/>
      <c r="H6" s="571"/>
      <c r="I6" s="571"/>
      <c r="J6" s="571"/>
      <c r="K6" s="571"/>
    </row>
    <row r="7" spans="2:11" ht="15.75">
      <c r="B7" s="137" t="s">
        <v>576</v>
      </c>
      <c r="C7" s="138">
        <v>46694970000</v>
      </c>
      <c r="D7" s="138">
        <v>47990911925</v>
      </c>
      <c r="E7" s="138">
        <v>-88750000</v>
      </c>
      <c r="F7" s="138">
        <v>0</v>
      </c>
      <c r="G7" s="138">
        <v>0</v>
      </c>
      <c r="H7" s="138">
        <v>12668972257</v>
      </c>
      <c r="I7" s="138">
        <v>2730049318</v>
      </c>
      <c r="J7" s="138">
        <v>2646004628</v>
      </c>
      <c r="K7" s="138">
        <v>367929178</v>
      </c>
    </row>
    <row r="8" spans="2:11" ht="15.75">
      <c r="B8" s="139" t="s">
        <v>59</v>
      </c>
      <c r="C8" s="138">
        <v>41990740000</v>
      </c>
      <c r="D8" s="138"/>
      <c r="E8" s="138"/>
      <c r="F8" s="138"/>
      <c r="G8" s="138"/>
      <c r="H8" s="138">
        <v>0</v>
      </c>
      <c r="I8" s="138">
        <v>0</v>
      </c>
      <c r="J8" s="138"/>
      <c r="K8" s="138"/>
    </row>
    <row r="9" spans="2:11" ht="15.75">
      <c r="B9" s="139" t="s">
        <v>220</v>
      </c>
      <c r="C9" s="138"/>
      <c r="D9" s="138"/>
      <c r="E9" s="138"/>
      <c r="F9" s="138"/>
      <c r="G9" s="138">
        <v>4838923108</v>
      </c>
      <c r="H9" s="138"/>
      <c r="I9" s="138"/>
      <c r="J9" s="138"/>
      <c r="K9" s="138"/>
    </row>
    <row r="10" spans="2:11" ht="15.75">
      <c r="B10" s="517" t="s">
        <v>503</v>
      </c>
      <c r="C10" s="138"/>
      <c r="D10" s="138">
        <v>42225259555</v>
      </c>
      <c r="E10" s="138"/>
      <c r="F10" s="138"/>
      <c r="G10" s="138"/>
      <c r="H10" s="138"/>
      <c r="I10" s="138"/>
      <c r="J10" s="138"/>
      <c r="K10" s="138"/>
    </row>
    <row r="11" spans="2:11" ht="15.75">
      <c r="B11" s="139" t="s">
        <v>221</v>
      </c>
      <c r="C11" s="138"/>
      <c r="D11" s="138"/>
      <c r="E11" s="138"/>
      <c r="F11" s="138"/>
      <c r="G11" s="138">
        <v>3477754258</v>
      </c>
      <c r="H11" s="138"/>
      <c r="I11" s="138"/>
      <c r="J11" s="138"/>
      <c r="K11" s="138"/>
    </row>
    <row r="12" spans="2:11" ht="15.75">
      <c r="B12" s="139" t="s">
        <v>354</v>
      </c>
      <c r="C12" s="138"/>
      <c r="D12" s="138"/>
      <c r="E12" s="138"/>
      <c r="F12" s="138"/>
      <c r="G12" s="138"/>
      <c r="H12" s="138"/>
      <c r="I12" s="138"/>
      <c r="J12" s="138"/>
      <c r="K12" s="138">
        <v>37948666631</v>
      </c>
    </row>
    <row r="13" spans="2:11" ht="15.75">
      <c r="B13" s="517" t="s">
        <v>504</v>
      </c>
      <c r="C13" s="138"/>
      <c r="D13" s="138"/>
      <c r="E13" s="138"/>
      <c r="F13" s="138"/>
      <c r="G13" s="138"/>
      <c r="H13" s="138"/>
      <c r="I13" s="138"/>
      <c r="J13" s="138"/>
      <c r="K13" s="445">
        <v>1364069762</v>
      </c>
    </row>
    <row r="14" spans="2:11" ht="15.75">
      <c r="B14" s="139" t="s">
        <v>488</v>
      </c>
      <c r="C14" s="138"/>
      <c r="D14" s="138"/>
      <c r="E14" s="138"/>
      <c r="F14" s="138"/>
      <c r="G14" s="138"/>
      <c r="H14" s="138"/>
      <c r="I14" s="445"/>
      <c r="J14" s="445"/>
      <c r="K14" s="138">
        <v>0</v>
      </c>
    </row>
    <row r="15" spans="2:11" ht="15.75">
      <c r="B15" s="517" t="s">
        <v>505</v>
      </c>
      <c r="C15" s="138"/>
      <c r="D15" s="138"/>
      <c r="E15" s="138"/>
      <c r="F15" s="138"/>
      <c r="G15" s="138"/>
      <c r="H15" s="445">
        <v>2390189988</v>
      </c>
      <c r="I15" s="138"/>
      <c r="J15" s="138"/>
      <c r="K15" s="138">
        <v>2390189988</v>
      </c>
    </row>
    <row r="16" spans="2:11" ht="15.75">
      <c r="B16" s="139" t="s">
        <v>577</v>
      </c>
      <c r="C16" s="138"/>
      <c r="D16" s="138"/>
      <c r="E16" s="138"/>
      <c r="F16" s="138"/>
      <c r="G16" s="138"/>
      <c r="H16" s="138"/>
      <c r="I16" s="138"/>
      <c r="J16" s="445">
        <v>4672888395</v>
      </c>
      <c r="K16" s="138"/>
    </row>
    <row r="17" spans="2:11" ht="15.75">
      <c r="B17" s="139" t="s">
        <v>513</v>
      </c>
      <c r="C17" s="188"/>
      <c r="D17" s="188"/>
      <c r="E17" s="188"/>
      <c r="F17" s="188"/>
      <c r="G17" s="188"/>
      <c r="H17" s="188"/>
      <c r="I17" s="188"/>
      <c r="J17" s="445"/>
      <c r="K17" s="188"/>
    </row>
    <row r="18" spans="2:11" ht="15.75">
      <c r="B18" s="139" t="s">
        <v>506</v>
      </c>
      <c r="C18" s="188"/>
      <c r="D18" s="188"/>
      <c r="E18" s="188"/>
      <c r="F18" s="188"/>
      <c r="G18" s="188"/>
      <c r="H18" s="188"/>
      <c r="I18" s="188"/>
      <c r="J18" s="188"/>
      <c r="K18" s="445">
        <v>894390101</v>
      </c>
    </row>
    <row r="19" spans="2:11" ht="15.75">
      <c r="B19" s="139" t="s">
        <v>682</v>
      </c>
      <c r="C19" s="138"/>
      <c r="D19" s="138"/>
      <c r="E19" s="138"/>
      <c r="F19" s="138"/>
      <c r="G19" s="138"/>
      <c r="H19" s="138"/>
      <c r="I19" s="138"/>
      <c r="J19" s="138"/>
      <c r="K19" s="138"/>
    </row>
    <row r="20" spans="2:11" ht="15.75" hidden="1">
      <c r="B20" s="139" t="s">
        <v>378</v>
      </c>
      <c r="C20" s="138"/>
      <c r="D20" s="138"/>
      <c r="E20" s="138"/>
      <c r="F20" s="138"/>
      <c r="G20" s="138"/>
      <c r="H20" s="138"/>
      <c r="I20" s="138"/>
      <c r="J20" s="138"/>
      <c r="K20" s="138"/>
    </row>
    <row r="21" spans="2:11" ht="15.75" hidden="1">
      <c r="B21" s="139" t="s">
        <v>581</v>
      </c>
      <c r="C21" s="138"/>
      <c r="D21" s="138"/>
      <c r="E21" s="138"/>
      <c r="F21" s="138"/>
      <c r="G21" s="138"/>
      <c r="H21" s="138"/>
      <c r="I21" s="138"/>
      <c r="J21" s="138"/>
      <c r="K21" s="138"/>
    </row>
    <row r="22" spans="2:11" ht="15.75" hidden="1">
      <c r="B22" s="139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2:11" ht="15.75">
      <c r="B23" s="517" t="s">
        <v>222</v>
      </c>
      <c r="C23" s="138"/>
      <c r="D23" s="138"/>
      <c r="E23" s="138"/>
      <c r="F23" s="138"/>
      <c r="G23" s="138"/>
      <c r="H23" s="138"/>
      <c r="I23" s="138"/>
      <c r="J23" s="138"/>
      <c r="K23" s="445">
        <v>19503046200</v>
      </c>
    </row>
    <row r="24" spans="2:11" ht="15.75">
      <c r="B24" s="258" t="s">
        <v>578</v>
      </c>
      <c r="C24" s="153">
        <v>88685710000</v>
      </c>
      <c r="D24" s="153">
        <v>5765652370</v>
      </c>
      <c r="E24" s="153">
        <v>-88750000</v>
      </c>
      <c r="F24" s="153">
        <v>0</v>
      </c>
      <c r="G24" s="153">
        <v>1361168850</v>
      </c>
      <c r="H24" s="153">
        <v>15059162245</v>
      </c>
      <c r="I24" s="153">
        <v>2730049318</v>
      </c>
      <c r="J24" s="153">
        <v>-2026883767</v>
      </c>
      <c r="K24" s="153">
        <v>14164899758</v>
      </c>
    </row>
    <row r="25" spans="2:11" ht="15.75">
      <c r="B25" s="259" t="s">
        <v>579</v>
      </c>
      <c r="C25" s="138"/>
      <c r="D25" s="138"/>
      <c r="E25" s="138"/>
      <c r="F25" s="138"/>
      <c r="G25" s="138"/>
      <c r="H25" s="138"/>
      <c r="I25" s="138"/>
      <c r="J25" s="138"/>
      <c r="K25" s="138"/>
    </row>
    <row r="26" spans="2:11" ht="15.75">
      <c r="B26" s="137" t="s">
        <v>580</v>
      </c>
      <c r="C26" s="148">
        <v>88685710000</v>
      </c>
      <c r="D26" s="148">
        <v>5765652370</v>
      </c>
      <c r="E26" s="148">
        <v>-88750000</v>
      </c>
      <c r="F26" s="148">
        <v>0</v>
      </c>
      <c r="G26" s="148">
        <v>1361168850</v>
      </c>
      <c r="H26" s="148">
        <v>15059162245</v>
      </c>
      <c r="I26" s="148">
        <v>2730049318</v>
      </c>
      <c r="J26" s="148">
        <v>-2026883767</v>
      </c>
      <c r="K26" s="148">
        <v>14164899758</v>
      </c>
    </row>
    <row r="27" spans="2:11" ht="15.75">
      <c r="B27" s="139" t="s">
        <v>59</v>
      </c>
      <c r="C27" s="138"/>
      <c r="D27" s="138"/>
      <c r="E27" s="138"/>
      <c r="F27" s="138"/>
      <c r="G27" s="138"/>
      <c r="H27" s="138">
        <v>0</v>
      </c>
      <c r="I27" s="138"/>
      <c r="J27" s="138"/>
      <c r="K27" s="138">
        <v>0</v>
      </c>
    </row>
    <row r="28" spans="2:11" ht="15.75">
      <c r="B28" s="139" t="s">
        <v>220</v>
      </c>
      <c r="C28" s="138"/>
      <c r="D28" s="138"/>
      <c r="E28" s="138"/>
      <c r="F28" s="138"/>
      <c r="G28" s="138"/>
      <c r="H28" s="138"/>
      <c r="I28" s="138"/>
      <c r="J28" s="138"/>
      <c r="K28" s="138"/>
    </row>
    <row r="29" spans="2:11" ht="15.75">
      <c r="B29" s="517" t="s">
        <v>503</v>
      </c>
      <c r="C29" s="138"/>
      <c r="D29" s="138"/>
      <c r="E29" s="138"/>
      <c r="F29" s="138"/>
      <c r="G29" s="138"/>
      <c r="H29" s="138"/>
      <c r="I29" s="138"/>
      <c r="J29" s="138"/>
      <c r="K29" s="138"/>
    </row>
    <row r="30" spans="2:11" ht="15.75">
      <c r="B30" s="139" t="s">
        <v>79</v>
      </c>
      <c r="C30" s="138"/>
      <c r="D30" s="138"/>
      <c r="E30" s="138"/>
      <c r="F30" s="138"/>
      <c r="G30" s="138">
        <v>1361168850</v>
      </c>
      <c r="H30" s="138"/>
      <c r="I30" s="138"/>
      <c r="J30" s="138"/>
      <c r="K30" s="138"/>
    </row>
    <row r="31" spans="2:11" ht="15.75">
      <c r="B31" s="139" t="s">
        <v>532</v>
      </c>
      <c r="C31" s="138"/>
      <c r="D31" s="138"/>
      <c r="E31" s="138"/>
      <c r="F31" s="138"/>
      <c r="G31" s="138"/>
      <c r="H31" s="138">
        <v>0</v>
      </c>
      <c r="I31" s="138"/>
      <c r="J31" s="138"/>
      <c r="K31" s="445">
        <v>7379183747</v>
      </c>
    </row>
    <row r="32" spans="2:11" ht="15.75">
      <c r="B32" s="517" t="s">
        <v>504</v>
      </c>
      <c r="C32" s="138"/>
      <c r="D32" s="138"/>
      <c r="E32" s="138"/>
      <c r="F32" s="138"/>
      <c r="G32" s="138"/>
      <c r="H32" s="138"/>
      <c r="I32" s="138"/>
      <c r="J32" s="138"/>
      <c r="K32" s="445"/>
    </row>
    <row r="33" spans="2:11" ht="15.75">
      <c r="B33" s="139" t="s">
        <v>488</v>
      </c>
      <c r="C33" s="138"/>
      <c r="D33" s="138"/>
      <c r="E33" s="138"/>
      <c r="F33" s="138"/>
      <c r="G33" s="138"/>
      <c r="H33" s="445"/>
      <c r="I33" s="445"/>
      <c r="J33" s="445"/>
      <c r="K33" s="138">
        <v>0</v>
      </c>
    </row>
    <row r="34" spans="2:11" ht="15.75">
      <c r="B34" s="517" t="s">
        <v>505</v>
      </c>
      <c r="C34" s="138"/>
      <c r="D34" s="138"/>
      <c r="E34" s="138"/>
      <c r="F34" s="138"/>
      <c r="G34" s="138"/>
      <c r="H34" s="445">
        <v>575496891</v>
      </c>
      <c r="I34" s="138"/>
      <c r="J34" s="138"/>
      <c r="K34" s="138">
        <v>575496891</v>
      </c>
    </row>
    <row r="35" spans="2:11" ht="15.75">
      <c r="B35" s="139" t="s">
        <v>577</v>
      </c>
      <c r="C35" s="138"/>
      <c r="D35" s="138"/>
      <c r="E35" s="138"/>
      <c r="F35" s="138"/>
      <c r="G35" s="138"/>
      <c r="H35" s="138"/>
      <c r="I35" s="138"/>
      <c r="J35" s="445">
        <v>1183249610</v>
      </c>
      <c r="K35" s="138"/>
    </row>
    <row r="36" spans="2:11" ht="15.75" hidden="1">
      <c r="B36" s="139" t="s">
        <v>513</v>
      </c>
      <c r="C36" s="138"/>
      <c r="D36" s="138"/>
      <c r="E36" s="138"/>
      <c r="F36" s="138"/>
      <c r="G36" s="138"/>
      <c r="H36" s="138"/>
      <c r="I36" s="138"/>
      <c r="J36" s="445"/>
      <c r="K36" s="138"/>
    </row>
    <row r="37" spans="2:11" ht="15.75">
      <c r="B37" s="139" t="s">
        <v>87</v>
      </c>
      <c r="C37" s="138"/>
      <c r="D37" s="138"/>
      <c r="E37" s="138"/>
      <c r="F37" s="138"/>
      <c r="G37" s="138"/>
      <c r="H37" s="138"/>
      <c r="I37" s="138"/>
      <c r="J37" s="138"/>
      <c r="K37" s="445">
        <v>930641278</v>
      </c>
    </row>
    <row r="38" spans="2:11" ht="15.75" hidden="1">
      <c r="B38" s="139" t="s">
        <v>682</v>
      </c>
      <c r="C38" s="138"/>
      <c r="D38" s="138"/>
      <c r="E38" s="138"/>
      <c r="F38" s="138"/>
      <c r="G38" s="138"/>
      <c r="H38" s="138"/>
      <c r="I38" s="138"/>
      <c r="J38" s="138"/>
      <c r="K38" s="138"/>
    </row>
    <row r="39" spans="2:11" ht="15.75" hidden="1">
      <c r="B39" s="139" t="s">
        <v>581</v>
      </c>
      <c r="C39" s="138"/>
      <c r="D39" s="138"/>
      <c r="E39" s="138"/>
      <c r="F39" s="138"/>
      <c r="G39" s="138"/>
      <c r="H39" s="138"/>
      <c r="I39" s="138"/>
      <c r="J39" s="138"/>
      <c r="K39" s="138"/>
    </row>
    <row r="40" spans="2:11" ht="15.75">
      <c r="B40" s="517" t="s">
        <v>222</v>
      </c>
      <c r="C40" s="138"/>
      <c r="D40" s="138"/>
      <c r="E40" s="138"/>
      <c r="F40" s="138"/>
      <c r="G40" s="138"/>
      <c r="H40" s="138">
        <v>0</v>
      </c>
      <c r="I40" s="138"/>
      <c r="J40" s="138"/>
      <c r="K40" s="138"/>
    </row>
    <row r="41" spans="2:11" ht="15.75">
      <c r="B41" s="258" t="s">
        <v>582</v>
      </c>
      <c r="C41" s="153">
        <v>88685710000</v>
      </c>
      <c r="D41" s="153">
        <v>5765652370</v>
      </c>
      <c r="E41" s="153">
        <v>-88750000</v>
      </c>
      <c r="F41" s="153">
        <v>0</v>
      </c>
      <c r="G41" s="153">
        <v>0</v>
      </c>
      <c r="H41" s="153">
        <v>15634659136</v>
      </c>
      <c r="I41" s="153">
        <v>2730049318</v>
      </c>
      <c r="J41" s="153">
        <v>-3210133377</v>
      </c>
      <c r="K41" s="153">
        <v>20037945336</v>
      </c>
    </row>
    <row r="42" spans="2:11" s="473" customFormat="1" ht="17.25">
      <c r="B42" s="97"/>
      <c r="C42" s="462">
        <v>0</v>
      </c>
      <c r="D42" s="462">
        <v>0</v>
      </c>
      <c r="E42" s="462">
        <v>0</v>
      </c>
      <c r="F42" s="462"/>
      <c r="G42" s="462"/>
      <c r="H42" s="462">
        <v>0</v>
      </c>
      <c r="I42" s="462">
        <v>0</v>
      </c>
      <c r="J42" s="462">
        <v>0</v>
      </c>
      <c r="K42" s="462">
        <v>0</v>
      </c>
    </row>
    <row r="43" ht="16.5">
      <c r="B43" s="249" t="s">
        <v>93</v>
      </c>
    </row>
    <row r="44" ht="15.75">
      <c r="J44" s="478"/>
    </row>
    <row r="48" ht="15.75">
      <c r="J48" s="478"/>
    </row>
  </sheetData>
  <sheetProtection/>
  <mergeCells count="10">
    <mergeCell ref="B4:B6"/>
    <mergeCell ref="C4:C6"/>
    <mergeCell ref="D4:D6"/>
    <mergeCell ref="E4:E6"/>
    <mergeCell ref="J4:J6"/>
    <mergeCell ref="K4:K6"/>
    <mergeCell ref="F4:F6"/>
    <mergeCell ref="G4:G6"/>
    <mergeCell ref="H4:H6"/>
    <mergeCell ref="I4:I6"/>
  </mergeCells>
  <printOptions/>
  <pageMargins left="0.5" right="0" top="0.25" bottom="0" header="0.25" footer="0.25"/>
  <pageSetup horizontalDpi="600" verticalDpi="600" orientation="landscape" paperSize="9" scale="90" r:id="rId1"/>
  <headerFooter alignWithMargins="0">
    <oddFooter>&amp;C&amp;8TMBCTC QUÝ 1 /2010&amp;R&amp;8Trang 5/9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Dang Ton</dc:creator>
  <cp:keywords/>
  <dc:description/>
  <cp:lastModifiedBy>Nguyen Thi Nam Tran</cp:lastModifiedBy>
  <cp:lastPrinted>2010-04-22T08:09:02Z</cp:lastPrinted>
  <dcterms:created xsi:type="dcterms:W3CDTF">2003-05-07T16:09:24Z</dcterms:created>
  <dcterms:modified xsi:type="dcterms:W3CDTF">2010-04-26T02:23:53Z</dcterms:modified>
  <cp:category/>
  <cp:version/>
  <cp:contentType/>
  <cp:contentStatus/>
</cp:coreProperties>
</file>